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8040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40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41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2020-luvun lajimäärään solussa H140</t>
        </r>
      </text>
    </comment>
  </commentList>
</comments>
</file>

<file path=xl/sharedStrings.xml><?xml version="1.0" encoding="utf-8"?>
<sst xmlns="http://schemas.openxmlformats.org/spreadsheetml/2006/main" count="727" uniqueCount="330">
  <si>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</si>
  <si>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</si>
  <si>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</si>
  <si>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</si>
  <si>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</si>
  <si>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</si>
  <si>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</si>
  <si>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</si>
  <si>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</si>
  <si>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</si>
  <si>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</si>
  <si>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</si>
  <si>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</si>
  <si>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</si>
  <si>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</si>
  <si>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</si>
  <si>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</si>
  <si>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</si>
  <si>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</si>
  <si>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</si>
  <si>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</si>
  <si>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</si>
  <si>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</si>
  <si>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</si>
  <si>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</si>
  <si>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</si>
  <si>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</si>
  <si>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</si>
  <si>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</si>
  <si>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</si>
  <si>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</si>
  <si>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</si>
  <si>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</si>
  <si>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</si>
  <si>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</si>
  <si>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</si>
  <si>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</si>
  <si>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</si>
  <si>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</si>
  <si>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</si>
  <si>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</si>
  <si>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</si>
  <si>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</si>
  <si>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</si>
  <si>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</si>
  <si>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</si>
  <si>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</si>
  <si>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</si>
  <si>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</si>
  <si>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</si>
  <si>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</si>
  <si>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</si>
  <si>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</si>
  <si>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</si>
  <si>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</si>
  <si>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</si>
  <si>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</si>
  <si>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</si>
  <si>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</si>
  <si>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</si>
  <si>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</si>
  <si>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</si>
  <si>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</si>
  <si>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</si>
  <si>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</si>
  <si>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</si>
  <si>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</si>
  <si>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</si>
  <si>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</si>
  <si>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</si>
  <si>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</si>
  <si>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</si>
  <si>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</si>
  <si>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</si>
  <si>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KAA</t>
  </si>
  <si>
    <t>Piekana</t>
  </si>
  <si>
    <t>RYM</t>
  </si>
  <si>
    <t>Pikkutikka</t>
  </si>
  <si>
    <t>Sarvipöllö</t>
  </si>
  <si>
    <t>TUR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</si>
  <si>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</si>
  <si>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</si>
  <si>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</si>
  <si>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</si>
  <si>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</si>
  <si>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</si>
  <si>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</si>
  <si>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</si>
  <si>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</si>
  <si>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</si>
  <si>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</si>
  <si>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</si>
  <si>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</si>
  <si>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</si>
  <si>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</si>
  <si>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</si>
  <si>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</si>
  <si>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</si>
  <si>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</si>
  <si>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</si>
  <si>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</si>
  <si>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</si>
  <si>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</si>
  <si>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Brunnila</t>
  </si>
  <si>
    <t>RAI</t>
  </si>
  <si>
    <t>PAI</t>
  </si>
  <si>
    <t>Tukkasotka</t>
  </si>
  <si>
    <t>Luhtakana</t>
  </si>
  <si>
    <t>Mustapääkerttu</t>
  </si>
  <si>
    <t>Takakirves</t>
  </si>
  <si>
    <t>Mynälahti</t>
  </si>
  <si>
    <t>Yht. yks/10km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</si>
  <si>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</si>
  <si>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</si>
  <si>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</si>
  <si>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</si>
  <si>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</si>
  <si>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</si>
  <si>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</si>
  <si>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</si>
  <si>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</si>
  <si>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</si>
  <si>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</si>
  <si>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</si>
  <si>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</si>
  <si>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</si>
  <si>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</si>
  <si>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</si>
  <si>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</si>
  <si>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</si>
  <si>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</si>
  <si>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</si>
  <si>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</si>
  <si>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</si>
  <si>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</si>
  <si>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</si>
  <si>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</si>
  <si>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</si>
  <si>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</si>
  <si>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</si>
  <si>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</si>
  <si>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</si>
  <si>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</si>
  <si>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</si>
  <si>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</si>
  <si>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</si>
  <si>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</si>
  <si>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</si>
  <si>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</si>
  <si>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</si>
  <si>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</si>
  <si>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</si>
  <si>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</si>
  <si>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</si>
  <si>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</si>
  <si>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</si>
  <si>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Valkoselkätikka</t>
  </si>
  <si>
    <t>Tavi</t>
  </si>
  <si>
    <t>Pohjanpelto</t>
  </si>
  <si>
    <t>Sinisuohaukka</t>
  </si>
  <si>
    <t>Taviokuurna</t>
  </si>
  <si>
    <t>Kiparluoto</t>
  </si>
  <si>
    <t>Harmaahaikara</t>
  </si>
  <si>
    <t>Pähkinähakki</t>
  </si>
  <si>
    <t>Tuulihaukka</t>
  </si>
  <si>
    <t>Uusintalaskentojen 1999/00-08/09 yks./10km keskiarvo</t>
  </si>
  <si>
    <t>Vahto</t>
  </si>
  <si>
    <t>Naurulokki</t>
  </si>
  <si>
    <t>Jorma Kirjonen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</si>
  <si>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</si>
  <si>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</si>
  <si>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</si>
  <si>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</si>
  <si>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</si>
  <si>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</si>
  <si>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</si>
  <si>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</si>
  <si>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</si>
  <si>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</si>
  <si>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</si>
  <si>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</si>
  <si>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</si>
  <si>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</si>
  <si>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</si>
  <si>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</si>
  <si>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</si>
  <si>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</si>
  <si>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</si>
  <si>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</si>
  <si>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</si>
  <si>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</si>
  <si>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</si>
  <si>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</si>
  <si>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</si>
  <si>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</si>
  <si>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Selkälokki</t>
  </si>
  <si>
    <t>*Juha Kylänpää</t>
  </si>
  <si>
    <t>2010-l</t>
  </si>
  <si>
    <t>MEL</t>
  </si>
  <si>
    <t>Tuohimaa</t>
  </si>
  <si>
    <t>ALA</t>
  </si>
  <si>
    <t>Koskenkylä</t>
  </si>
  <si>
    <t>Merisirri</t>
  </si>
  <si>
    <t>Luotokirvinen</t>
  </si>
  <si>
    <t>Kettusirkku</t>
  </si>
  <si>
    <t>Merihanhi</t>
  </si>
  <si>
    <t>Pikkujoutsen</t>
  </si>
  <si>
    <t>Keskusta-Parsila</t>
  </si>
  <si>
    <t>TAR</t>
  </si>
  <si>
    <t>Heisala</t>
  </si>
  <si>
    <t>Metsähanhi</t>
  </si>
  <si>
    <t>Kurki</t>
  </si>
  <si>
    <t>SÄR</t>
  </si>
  <si>
    <t>Förby-Finby</t>
  </si>
  <si>
    <t>DRA</t>
  </si>
  <si>
    <t>Kasnäs</t>
  </si>
  <si>
    <t>Laulurastas</t>
  </si>
  <si>
    <t>Lapinsirkku</t>
  </si>
  <si>
    <t>Ruissalo</t>
  </si>
  <si>
    <t>Suorsala</t>
  </si>
  <si>
    <t>Hauninen</t>
  </si>
  <si>
    <t>*Timo Lainema</t>
  </si>
  <si>
    <t>Halinen III</t>
  </si>
  <si>
    <t>NOU</t>
  </si>
  <si>
    <t>Palo</t>
  </si>
  <si>
    <t>*Jouni Saario</t>
  </si>
  <si>
    <t>Pansio-Perno</t>
  </si>
  <si>
    <t>*Markus Ahola</t>
  </si>
  <si>
    <t>Hankkaa-Karistoja</t>
  </si>
  <si>
    <t>*Kleemola Lauri, Kleemola Markku</t>
  </si>
  <si>
    <t>Kangaskiuru</t>
  </si>
  <si>
    <t>Katariinanlaakso-Ala-Lemu</t>
  </si>
  <si>
    <t>Attu</t>
  </si>
  <si>
    <t>Vanhalinna</t>
  </si>
  <si>
    <t>*Timo Alppi</t>
  </si>
  <si>
    <t>Vartsala</t>
  </si>
  <si>
    <t>Stortervo-Mågby</t>
  </si>
  <si>
    <t>*Tom Ahlström</t>
  </si>
  <si>
    <t>Röölä</t>
  </si>
  <si>
    <t>*Timo Nurmi</t>
  </si>
  <si>
    <t xml:space="preserve"> </t>
  </si>
  <si>
    <t>Pikisaari-Maanpää</t>
  </si>
  <si>
    <t>Metsämäki</t>
  </si>
  <si>
    <t>*Pekka Alho, Tom Lindbom</t>
  </si>
  <si>
    <t>Mäntysirkku</t>
  </si>
  <si>
    <t>Merikihu</t>
  </si>
  <si>
    <t>Allihaahka</t>
  </si>
  <si>
    <t>Satama</t>
  </si>
  <si>
    <t>*Markus Rantala</t>
  </si>
  <si>
    <t>Vartsaari</t>
  </si>
  <si>
    <t>*Jukka Saario</t>
  </si>
  <si>
    <t>Luolalanjärvi</t>
  </si>
  <si>
    <t>Pahojoki</t>
  </si>
  <si>
    <t>*Asser Hantula, Merja Hantula, Ismo Raitio</t>
  </si>
  <si>
    <t>*Raimo Hyvönen</t>
  </si>
  <si>
    <t>Golf-kenttä</t>
  </si>
  <si>
    <t>Luonnonmaa</t>
  </si>
  <si>
    <t>*Ismo Hyvärinen</t>
  </si>
  <si>
    <t>Kirjosiipikäpylintu</t>
  </si>
  <si>
    <t>*Pettersson Kaj-Ove, Blomqvist Bertil, Duncker Markus</t>
  </si>
  <si>
    <t>*Jari Lähteenoja, Seppo Sällylä</t>
  </si>
  <si>
    <t>Halikonlahti</t>
  </si>
  <si>
    <t>*Kari Lehtonen ja yksi muu henkilö</t>
  </si>
  <si>
    <t>Pikkusirkku</t>
  </si>
  <si>
    <t>*Pentti Perttula</t>
  </si>
  <si>
    <t>Ruona-Muumimaailma</t>
  </si>
  <si>
    <t>Tundrahanhi</t>
  </si>
  <si>
    <t>Kapustarinta</t>
  </si>
  <si>
    <t>*Kari Airikkala</t>
  </si>
  <si>
    <t>Uusintalaskentojen 2009/10-18/19 yks./10km keskiarvo</t>
  </si>
  <si>
    <t>2020-l</t>
  </si>
  <si>
    <t>Uusintalaskentojen 2019/20-28/29 yks./10km keskiarvo</t>
  </si>
  <si>
    <t>*Ville Räihä, Olli Kanerva</t>
  </si>
  <si>
    <t>*Koskinen Ari, Koskinen Kaija, Tiihonen Kirsi, Kai Kankare</t>
  </si>
  <si>
    <t>Kuusisto, Itäpää</t>
  </si>
  <si>
    <t>*Aapo Siren</t>
  </si>
  <si>
    <t>Kuusisto Itäpää</t>
  </si>
  <si>
    <t>Pehtjärvi</t>
  </si>
  <si>
    <t>*Sirkiä Päivi, Peter Uppstu</t>
  </si>
  <si>
    <t>*Virta Marko</t>
  </si>
  <si>
    <t>LOI</t>
  </si>
  <si>
    <t>Metsäkulma</t>
  </si>
  <si>
    <t>Rauvolanlahti</t>
  </si>
  <si>
    <t>*Esa Halsinaho</t>
  </si>
  <si>
    <t>KOS</t>
  </si>
  <si>
    <t>Koivukylä</t>
  </si>
  <si>
    <t>TAI</t>
  </si>
  <si>
    <t>Lokalahti</t>
  </si>
  <si>
    <t>*Turkka Kulmala</t>
  </si>
  <si>
    <t>Monellako reitillä lajia esiintyi (kpl)</t>
  </si>
  <si>
    <t>Monellako reitillä lajia esiintyi (%)</t>
  </si>
  <si>
    <t>Yks/10 reittikm laskennassa
 syksyllä 2021</t>
  </si>
  <si>
    <t>Yks/10 reittikm 
vuodenvaihteessa 2021/22</t>
  </si>
  <si>
    <t>Yks/10 reittikm 
kevätlaskennassa 2022</t>
  </si>
  <si>
    <t>*Jarmo Laine, Emma Kosonen, Jessica Koivistoinen</t>
  </si>
  <si>
    <t>*Arto Kalliola, Matti Eloranta, Jessica Koivistoinen</t>
  </si>
  <si>
    <t>*Jorma Tenovuo, Ismo Hyvärinen, Kimmo Kuusisto</t>
  </si>
  <si>
    <t>*Ekblom Hannu,Loivaranta Pekka, Helle Timo, Ekblom Susanna, Koskinen Kalevi</t>
  </si>
  <si>
    <t>*Koskela Tapio, Talja Kristiina</t>
  </si>
  <si>
    <t>*Pyry Herva, Esko Gustafsson</t>
  </si>
  <si>
    <t>Palttila</t>
  </si>
  <si>
    <t>*Seppo Kallio, Sirpa Kallio, Seppo Neuvonen</t>
  </si>
  <si>
    <t>*Asko Suoranta, Esko Gustafsson</t>
  </si>
  <si>
    <t>Esko Gustafsson, Hannu Klemola</t>
  </si>
  <si>
    <t>*Arvi Uotila, Uotila Tuomas, Boman Jarmo</t>
  </si>
  <si>
    <t>*Emma Kosonen, Jarmo Laine, Jessica Koivistoinen</t>
  </si>
  <si>
    <t>*Erkki Kallio</t>
  </si>
  <si>
    <t>*Markku Hyvönen, Reko Leino, Liisa Hyvönen, Auri Leino</t>
  </si>
  <si>
    <t>Pyhämaa</t>
  </si>
  <si>
    <t>Kirkonkylä</t>
  </si>
  <si>
    <t>*Seppo Kallio, Ulla Kulmala</t>
  </si>
  <si>
    <t>Friskalanlahti</t>
  </si>
  <si>
    <t>*Guilhem Sommeria-Klein</t>
  </si>
  <si>
    <t>PERN</t>
  </si>
  <si>
    <t>Mathildedal</t>
  </si>
  <si>
    <t>*Mika Laurila</t>
  </si>
  <si>
    <t>*Kai Kankare ja kaksi muuta henkilöä</t>
  </si>
  <si>
    <t>*Mika Hemmilä</t>
  </si>
  <si>
    <t>Dalsbruk</t>
  </si>
  <si>
    <t>*Jimmy Träskelin</t>
  </si>
  <si>
    <t>*Peter Uppstu</t>
  </si>
  <si>
    <t>*Rainer Grönholm, Rolf Karlson, Jyrki Kuusela</t>
  </si>
  <si>
    <t>*Teijo Saari, Miila Saari</t>
  </si>
  <si>
    <t>*Lehtonen Jouko</t>
  </si>
  <si>
    <t>*Sirkiä Päivi, Mia Rönkä</t>
  </si>
  <si>
    <t>*Petri Varjonen, Mariella Varjonen</t>
  </si>
  <si>
    <t>*Pekka Salmi, Juhani Salmi, Petri Laine, Jari Virtanen</t>
  </si>
  <si>
    <t>*Arvi Uotila, Tuomas Uotila, Perttu Uotila</t>
  </si>
  <si>
    <t>*Tommi Lehtonen, Elina Lehtonen, Sanna Hakamäki</t>
  </si>
  <si>
    <t>Kiirula-Vista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</si>
</sst>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\ &quot;euro&quot;;\-#,##0\ &quot;euro&quot;"/>
    <numFmt numFmtId="175" formatCode="#,##0\ &quot;euro&quot;;[Red]\-#,##0\ &quot;euro&quot;"/>
    <numFmt numFmtId="176" formatCode="#,##0.00\ &quot;euro&quot;;\-#,##0.00\ &quot;euro&quot;"/>
    <numFmt numFmtId="177" formatCode="#,##0.00\ &quot;euro&quot;;[Red]\-#,##0.00\ &quot;euro&quot;"/>
    <numFmt numFmtId="178" formatCode="_-* #,##0\ &quot;euro&quot;_-;\-* #,##0\ &quot;euro&quot;_-;_-* &quot;-&quot;\ &quot;euro&quot;_-;_-@_-"/>
    <numFmt numFmtId="179" formatCode="_-* #,##0\ _e_u_r_o_-;\-* #,##0\ _e_u_r_o_-;_-* &quot;-&quot;\ _e_u_r_o_-;_-@_-"/>
    <numFmt numFmtId="180" formatCode="_-* #,##0.00\ &quot;euro&quot;_-;\-* #,##0.00\ &quot;euro&quot;_-;_-* &quot;-&quot;??\ &quot;euro&quot;_-;_-@_-"/>
    <numFmt numFmtId="181" formatCode="_-* #,##0.00\ _e_u_r_o_-;\-* #,##0.00\ _e_u_r_o_-;_-* &quot;-&quot;??\ _e_u_r_o_-;_-@_-"/>
    <numFmt numFmtId="182" formatCode="0.0"/>
    <numFmt numFmtId="183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18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2" fontId="0" fillId="0" borderId="12" xfId="0" applyNumberFormat="1" applyFill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12" xfId="0" applyNumberFormat="1" applyFont="1" applyBorder="1" applyAlignment="1">
      <alignment/>
    </xf>
    <xf numFmtId="182" fontId="0" fillId="0" borderId="12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1" fontId="1" fillId="0" borderId="2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0" fillId="33" borderId="11" xfId="0" applyNumberForma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2" fontId="0" fillId="0" borderId="11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19" xfId="0" applyFont="1" applyBorder="1" applyAlignment="1" quotePrefix="1">
      <alignment/>
    </xf>
    <xf numFmtId="0" fontId="0" fillId="0" borderId="16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20" xfId="0" applyFont="1" applyBorder="1" applyAlignment="1" quotePrefix="1">
      <alignment horizontal="center"/>
    </xf>
    <xf numFmtId="2" fontId="0" fillId="0" borderId="16" xfId="0" applyNumberFormat="1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9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33" borderId="19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" fontId="0" fillId="33" borderId="23" xfId="0" applyNumberFormat="1" applyFill="1" applyBorder="1" applyAlignment="1">
      <alignment/>
    </xf>
    <xf numFmtId="1" fontId="0" fillId="33" borderId="24" xfId="0" applyNumberForma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1" fontId="0" fillId="34" borderId="23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82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27" xfId="0" applyFont="1" applyBorder="1" applyAlignment="1">
      <alignment horizontal="center" vertical="center" textRotation="90" wrapText="1"/>
    </xf>
    <xf numFmtId="2" fontId="0" fillId="33" borderId="23" xfId="0" applyNumberForma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6" xfId="0" applyBorder="1" applyAlignment="1">
      <alignment horizontal="center"/>
    </xf>
    <xf numFmtId="1" fontId="0" fillId="0" borderId="30" xfId="0" applyNumberFormat="1" applyBorder="1" applyAlignment="1">
      <alignment/>
    </xf>
    <xf numFmtId="1" fontId="0" fillId="33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/>
    </xf>
    <xf numFmtId="1" fontId="0" fillId="34" borderId="20" xfId="0" applyNumberFormat="1" applyFill="1" applyBorder="1" applyAlignment="1">
      <alignment/>
    </xf>
    <xf numFmtId="1" fontId="0" fillId="34" borderId="31" xfId="0" applyNumberForma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3" sqref="O13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8515625" style="1" customWidth="1"/>
    <col min="8" max="16" width="6.57421875" style="0" customWidth="1"/>
    <col min="17" max="19" width="6.57421875" style="63" customWidth="1"/>
    <col min="20" max="20" width="6.57421875" style="0" bestFit="1" customWidth="1"/>
    <col min="21" max="25" width="6.57421875" style="0" customWidth="1"/>
  </cols>
  <sheetData>
    <row r="1" ht="12.75">
      <c r="A1" s="1" t="s">
        <v>82</v>
      </c>
    </row>
    <row r="2" spans="1:83" s="4" customFormat="1" ht="129.75" customHeight="1">
      <c r="A2" s="3"/>
      <c r="B2" s="22" t="s">
        <v>112</v>
      </c>
      <c r="C2" s="22" t="s">
        <v>113</v>
      </c>
      <c r="D2" s="22" t="s">
        <v>114</v>
      </c>
      <c r="E2" s="22" t="s">
        <v>115</v>
      </c>
      <c r="F2" s="22" t="s">
        <v>165</v>
      </c>
      <c r="G2" s="22" t="s">
        <v>269</v>
      </c>
      <c r="H2" s="22" t="s">
        <v>271</v>
      </c>
      <c r="I2" s="99" t="s">
        <v>124</v>
      </c>
      <c r="J2" s="99" t="s">
        <v>124</v>
      </c>
      <c r="K2" s="99" t="s">
        <v>124</v>
      </c>
      <c r="L2" s="112" t="s">
        <v>289</v>
      </c>
      <c r="M2" s="90" t="s">
        <v>137</v>
      </c>
      <c r="N2" s="112" t="s">
        <v>290</v>
      </c>
      <c r="O2" s="51" t="s">
        <v>309</v>
      </c>
      <c r="P2" s="51" t="s">
        <v>201</v>
      </c>
      <c r="Q2" s="66" t="s">
        <v>179</v>
      </c>
      <c r="R2" s="66" t="s">
        <v>318</v>
      </c>
      <c r="S2" s="66" t="s">
        <v>215</v>
      </c>
      <c r="T2" s="50" t="s">
        <v>125</v>
      </c>
      <c r="U2" s="50" t="s">
        <v>231</v>
      </c>
      <c r="V2" s="50" t="s">
        <v>276</v>
      </c>
      <c r="W2" s="50" t="s">
        <v>158</v>
      </c>
      <c r="X2" s="50" t="s">
        <v>175</v>
      </c>
      <c r="Y2" s="50" t="s">
        <v>285</v>
      </c>
      <c r="Z2" s="50" t="s">
        <v>161</v>
      </c>
      <c r="AA2" s="50" t="s">
        <v>235</v>
      </c>
      <c r="AB2" s="50" t="s">
        <v>252</v>
      </c>
      <c r="AC2" s="50" t="s">
        <v>300</v>
      </c>
      <c r="AD2" s="50" t="s">
        <v>277</v>
      </c>
      <c r="AE2" s="49" t="s">
        <v>101</v>
      </c>
      <c r="AF2" s="49" t="s">
        <v>233</v>
      </c>
      <c r="AG2" s="49" t="s">
        <v>281</v>
      </c>
      <c r="AH2" s="49" t="s">
        <v>132</v>
      </c>
      <c r="AI2" s="49" t="s">
        <v>199</v>
      </c>
      <c r="AJ2" s="49" t="s">
        <v>90</v>
      </c>
      <c r="AK2" s="49" t="s">
        <v>110</v>
      </c>
      <c r="AL2" s="49" t="s">
        <v>207</v>
      </c>
      <c r="AM2" s="49" t="s">
        <v>219</v>
      </c>
      <c r="AN2" s="49" t="s">
        <v>256</v>
      </c>
      <c r="AO2" s="49" t="s">
        <v>251</v>
      </c>
      <c r="AP2" s="49" t="s">
        <v>265</v>
      </c>
      <c r="AQ2" s="49" t="s">
        <v>247</v>
      </c>
      <c r="AR2" s="49" t="s">
        <v>224</v>
      </c>
      <c r="AS2" s="49" t="s">
        <v>128</v>
      </c>
      <c r="AT2" s="49" t="s">
        <v>329</v>
      </c>
      <c r="AU2" s="49" t="s">
        <v>232</v>
      </c>
      <c r="AV2" s="49" t="s">
        <v>209</v>
      </c>
      <c r="AW2" s="49" t="s">
        <v>236</v>
      </c>
      <c r="AX2" s="49" t="s">
        <v>314</v>
      </c>
      <c r="AY2" s="49" t="s">
        <v>139</v>
      </c>
      <c r="AZ2" s="49" t="s">
        <v>220</v>
      </c>
      <c r="BA2" s="49" t="s">
        <v>149</v>
      </c>
      <c r="BB2" s="49" t="s">
        <v>133</v>
      </c>
      <c r="BC2" s="49" t="s">
        <v>130</v>
      </c>
      <c r="BD2" s="49" t="s">
        <v>166</v>
      </c>
      <c r="BE2" s="49" t="s">
        <v>92</v>
      </c>
      <c r="BF2" s="49" t="s">
        <v>135</v>
      </c>
      <c r="BG2" s="49" t="s">
        <v>238</v>
      </c>
      <c r="BH2" s="49" t="s">
        <v>261</v>
      </c>
      <c r="BI2" s="49" t="s">
        <v>228</v>
      </c>
      <c r="BJ2" s="49" t="s">
        <v>132</v>
      </c>
      <c r="BK2" s="49" t="s">
        <v>146</v>
      </c>
      <c r="BL2" s="49" t="s">
        <v>213</v>
      </c>
      <c r="BM2" s="49" t="s">
        <v>132</v>
      </c>
      <c r="BN2" s="49" t="s">
        <v>171</v>
      </c>
      <c r="BO2" s="49" t="s">
        <v>311</v>
      </c>
      <c r="BP2" s="49" t="s">
        <v>222</v>
      </c>
      <c r="BQ2" s="49" t="s">
        <v>87</v>
      </c>
      <c r="BR2" s="49" t="s">
        <v>242</v>
      </c>
      <c r="BS2" s="49" t="s">
        <v>226</v>
      </c>
      <c r="BT2" s="49" t="s">
        <v>241</v>
      </c>
      <c r="BU2" s="49" t="s">
        <v>282</v>
      </c>
      <c r="BV2" s="49" t="s">
        <v>218</v>
      </c>
      <c r="BW2" s="49" t="s">
        <v>153</v>
      </c>
      <c r="BX2" s="49" t="s">
        <v>151</v>
      </c>
      <c r="BY2" s="49" t="s">
        <v>109</v>
      </c>
      <c r="BZ2" s="49" t="s">
        <v>255</v>
      </c>
      <c r="CA2" s="49" t="s">
        <v>94</v>
      </c>
      <c r="CB2" s="49" t="s">
        <v>287</v>
      </c>
      <c r="CC2" s="49" t="s">
        <v>308</v>
      </c>
      <c r="CD2" s="49" t="s">
        <v>249</v>
      </c>
      <c r="CE2" s="49" t="s">
        <v>97</v>
      </c>
    </row>
    <row r="3" spans="1:83" s="6" customFormat="1" ht="12.75">
      <c r="A3" s="5"/>
      <c r="B3" s="83" t="s">
        <v>116</v>
      </c>
      <c r="C3" s="77" t="s">
        <v>117</v>
      </c>
      <c r="D3" s="84" t="s">
        <v>118</v>
      </c>
      <c r="E3" s="77" t="s">
        <v>119</v>
      </c>
      <c r="F3" s="39" t="s">
        <v>120</v>
      </c>
      <c r="G3" s="77" t="s">
        <v>197</v>
      </c>
      <c r="H3" s="89" t="s">
        <v>270</v>
      </c>
      <c r="I3" s="107">
        <v>2020</v>
      </c>
      <c r="J3" s="107">
        <v>2021</v>
      </c>
      <c r="K3" s="78">
        <v>2022</v>
      </c>
      <c r="L3" s="78">
        <v>2022</v>
      </c>
      <c r="M3" s="78">
        <v>2022</v>
      </c>
      <c r="N3" s="89">
        <v>2022</v>
      </c>
      <c r="O3" s="26" t="s">
        <v>200</v>
      </c>
      <c r="P3" s="26" t="s">
        <v>200</v>
      </c>
      <c r="Q3" s="64" t="s">
        <v>178</v>
      </c>
      <c r="R3" s="64" t="s">
        <v>214</v>
      </c>
      <c r="S3" s="64" t="s">
        <v>214</v>
      </c>
      <c r="T3" s="6" t="s">
        <v>74</v>
      </c>
      <c r="U3" s="6" t="s">
        <v>74</v>
      </c>
      <c r="V3" s="6" t="s">
        <v>74</v>
      </c>
      <c r="W3" s="6" t="s">
        <v>74</v>
      </c>
      <c r="X3" s="6" t="s">
        <v>174</v>
      </c>
      <c r="Y3" s="6" t="s">
        <v>284</v>
      </c>
      <c r="Z3" s="6" t="s">
        <v>73</v>
      </c>
      <c r="AA3" s="6" t="s">
        <v>73</v>
      </c>
      <c r="AB3" s="6" t="s">
        <v>0</v>
      </c>
      <c r="AC3" s="6" t="s">
        <v>0</v>
      </c>
      <c r="AD3" s="6" t="s">
        <v>0</v>
      </c>
      <c r="AE3" s="6" t="s">
        <v>100</v>
      </c>
      <c r="AF3" s="6" t="s">
        <v>100</v>
      </c>
      <c r="AG3" s="6" t="s">
        <v>280</v>
      </c>
      <c r="AH3" s="6" t="s">
        <v>147</v>
      </c>
      <c r="AI3" s="6" t="s">
        <v>198</v>
      </c>
      <c r="AJ3" s="6" t="s">
        <v>89</v>
      </c>
      <c r="AK3" s="6" t="s">
        <v>89</v>
      </c>
      <c r="AL3" s="6" t="s">
        <v>81</v>
      </c>
      <c r="AM3" s="6" t="s">
        <v>81</v>
      </c>
      <c r="AN3" s="6" t="s">
        <v>148</v>
      </c>
      <c r="AO3" s="6" t="s">
        <v>148</v>
      </c>
      <c r="AP3" s="6" t="s">
        <v>148</v>
      </c>
      <c r="AQ3" s="6" t="s">
        <v>148</v>
      </c>
      <c r="AR3" s="6" t="s">
        <v>223</v>
      </c>
      <c r="AS3" s="6" t="s">
        <v>105</v>
      </c>
      <c r="AT3" s="6" t="s">
        <v>105</v>
      </c>
      <c r="AU3" s="6" t="s">
        <v>98</v>
      </c>
      <c r="AV3" s="6" t="s">
        <v>98</v>
      </c>
      <c r="AW3" s="6" t="s">
        <v>98</v>
      </c>
      <c r="AX3" s="6" t="s">
        <v>313</v>
      </c>
      <c r="AY3" s="6" t="s">
        <v>138</v>
      </c>
      <c r="AZ3" s="6" t="s">
        <v>104</v>
      </c>
      <c r="BA3" s="6" t="s">
        <v>104</v>
      </c>
      <c r="BB3" s="6" t="s">
        <v>104</v>
      </c>
      <c r="BC3" s="6" t="s">
        <v>129</v>
      </c>
      <c r="BD3" s="6" t="s">
        <v>129</v>
      </c>
      <c r="BE3" s="6" t="s">
        <v>76</v>
      </c>
      <c r="BF3" s="6" t="s">
        <v>76</v>
      </c>
      <c r="BG3" s="6" t="s">
        <v>76</v>
      </c>
      <c r="BH3" s="6" t="s">
        <v>145</v>
      </c>
      <c r="BI3" s="6" t="s">
        <v>145</v>
      </c>
      <c r="BJ3" s="6" t="s">
        <v>145</v>
      </c>
      <c r="BK3" s="6" t="s">
        <v>145</v>
      </c>
      <c r="BL3" s="6" t="s">
        <v>212</v>
      </c>
      <c r="BM3" s="6" t="s">
        <v>286</v>
      </c>
      <c r="BN3" s="6" t="s">
        <v>208</v>
      </c>
      <c r="BO3" s="6" t="s">
        <v>79</v>
      </c>
      <c r="BP3" s="6" t="s">
        <v>79</v>
      </c>
      <c r="BQ3" s="6" t="s">
        <v>79</v>
      </c>
      <c r="BR3" s="6" t="s">
        <v>79</v>
      </c>
      <c r="BS3" s="6" t="s">
        <v>79</v>
      </c>
      <c r="BT3" s="6" t="s">
        <v>79</v>
      </c>
      <c r="BU3" s="6" t="s">
        <v>79</v>
      </c>
      <c r="BV3" s="6" t="s">
        <v>79</v>
      </c>
      <c r="BW3" s="6" t="s">
        <v>79</v>
      </c>
      <c r="BX3" s="6" t="s">
        <v>79</v>
      </c>
      <c r="BY3" s="6" t="s">
        <v>79</v>
      </c>
      <c r="BZ3" s="6" t="s">
        <v>93</v>
      </c>
      <c r="CA3" s="6" t="s">
        <v>93</v>
      </c>
      <c r="CB3" s="6" t="s">
        <v>93</v>
      </c>
      <c r="CC3" s="6" t="s">
        <v>93</v>
      </c>
      <c r="CD3" s="6" t="s">
        <v>93</v>
      </c>
      <c r="CE3" s="6" t="s">
        <v>96</v>
      </c>
    </row>
    <row r="4" spans="1:83" ht="12.75">
      <c r="A4" s="13" t="s">
        <v>1</v>
      </c>
      <c r="B4" s="40">
        <v>253</v>
      </c>
      <c r="C4" s="41">
        <v>380</v>
      </c>
      <c r="D4" s="13">
        <v>384</v>
      </c>
      <c r="E4" s="41">
        <v>411</v>
      </c>
      <c r="F4" s="54">
        <v>479.7</v>
      </c>
      <c r="G4" s="54">
        <v>604.86</v>
      </c>
      <c r="H4" s="104">
        <f>(I4+J4)/2</f>
        <v>603.75</v>
      </c>
      <c r="I4" s="104">
        <v>582</v>
      </c>
      <c r="J4" s="104">
        <v>625.5</v>
      </c>
      <c r="K4" s="79">
        <f>SUM(M4)</f>
        <v>636.5999999999999</v>
      </c>
      <c r="L4" s="79">
        <f>COUNT(O4:CE4)</f>
        <v>69</v>
      </c>
      <c r="M4" s="79">
        <f>SUM(O4:IV4)</f>
        <v>636.5999999999999</v>
      </c>
      <c r="N4" s="81"/>
      <c r="O4" s="59">
        <v>7.7</v>
      </c>
      <c r="P4" s="59">
        <v>10</v>
      </c>
      <c r="Q4" s="16">
        <v>13.2</v>
      </c>
      <c r="R4" s="16">
        <v>10.2</v>
      </c>
      <c r="S4" s="16">
        <v>12</v>
      </c>
      <c r="T4" s="14">
        <v>12</v>
      </c>
      <c r="U4" s="14">
        <v>14.4</v>
      </c>
      <c r="V4" s="14">
        <v>8.1</v>
      </c>
      <c r="W4" s="14">
        <v>10.3</v>
      </c>
      <c r="X4" s="14">
        <v>7.1</v>
      </c>
      <c r="Y4" s="14">
        <v>11</v>
      </c>
      <c r="Z4" s="14">
        <v>11.7</v>
      </c>
      <c r="AA4" s="14">
        <v>9.5</v>
      </c>
      <c r="AB4" s="14">
        <v>6.3</v>
      </c>
      <c r="AC4" s="14">
        <v>8.3</v>
      </c>
      <c r="AD4" s="14">
        <v>6.6</v>
      </c>
      <c r="AE4" s="13">
        <v>8.3</v>
      </c>
      <c r="AF4" s="18">
        <v>9.6</v>
      </c>
      <c r="AG4" s="18">
        <v>7.3</v>
      </c>
      <c r="AH4" s="18">
        <v>11</v>
      </c>
      <c r="AI4" s="18">
        <v>12.5</v>
      </c>
      <c r="AJ4" s="16">
        <v>11.3</v>
      </c>
      <c r="AK4" s="16">
        <v>7.3</v>
      </c>
      <c r="AL4" s="16">
        <v>11.6</v>
      </c>
      <c r="AM4" s="16">
        <v>9.8</v>
      </c>
      <c r="AN4" s="16">
        <v>13.2</v>
      </c>
      <c r="AO4" s="16">
        <v>6.3</v>
      </c>
      <c r="AP4" s="16">
        <v>10.5</v>
      </c>
      <c r="AQ4" s="16">
        <v>7.2</v>
      </c>
      <c r="AR4" s="16">
        <v>12.9</v>
      </c>
      <c r="AS4" s="16">
        <v>14</v>
      </c>
      <c r="AT4" s="16">
        <v>5.5</v>
      </c>
      <c r="AU4" s="16">
        <v>10.5</v>
      </c>
      <c r="AV4" s="16">
        <v>11.5</v>
      </c>
      <c r="AW4" s="16">
        <v>11.5</v>
      </c>
      <c r="AX4" s="16">
        <v>9.7</v>
      </c>
      <c r="AY4" s="16">
        <v>10.7</v>
      </c>
      <c r="AZ4" s="16">
        <v>9.5</v>
      </c>
      <c r="BA4" s="14">
        <v>9.3</v>
      </c>
      <c r="BB4" s="14">
        <v>6.2</v>
      </c>
      <c r="BC4" s="14">
        <v>11.2</v>
      </c>
      <c r="BD4" s="14">
        <v>9.7</v>
      </c>
      <c r="BE4" s="14">
        <v>10.7</v>
      </c>
      <c r="BF4" s="14">
        <v>10.4</v>
      </c>
      <c r="BG4" s="14">
        <v>7</v>
      </c>
      <c r="BH4" s="14">
        <v>6</v>
      </c>
      <c r="BI4" s="14">
        <v>7.7</v>
      </c>
      <c r="BJ4" s="14">
        <v>8.5</v>
      </c>
      <c r="BK4" s="14">
        <v>6</v>
      </c>
      <c r="BL4" s="14">
        <v>7.1</v>
      </c>
      <c r="BM4" s="14">
        <v>5.2</v>
      </c>
      <c r="BN4" s="14">
        <v>12</v>
      </c>
      <c r="BO4" s="14">
        <v>5</v>
      </c>
      <c r="BP4" s="14">
        <v>7.7</v>
      </c>
      <c r="BQ4" s="14">
        <v>7.6</v>
      </c>
      <c r="BR4" s="14">
        <v>5.5</v>
      </c>
      <c r="BS4" s="14">
        <v>10.3</v>
      </c>
      <c r="BT4" s="14">
        <v>10.5</v>
      </c>
      <c r="BU4" s="14">
        <v>6.2</v>
      </c>
      <c r="BV4" s="14">
        <v>7.8</v>
      </c>
      <c r="BW4" s="14">
        <v>10.3</v>
      </c>
      <c r="BX4" s="14">
        <v>11.1</v>
      </c>
      <c r="BY4" s="14">
        <v>7.5</v>
      </c>
      <c r="BZ4" s="14">
        <v>11</v>
      </c>
      <c r="CA4" s="14">
        <v>5.8</v>
      </c>
      <c r="CB4" s="14">
        <v>9.1</v>
      </c>
      <c r="CC4" s="14">
        <v>8</v>
      </c>
      <c r="CD4" s="14">
        <v>8</v>
      </c>
      <c r="CE4" s="18">
        <v>8.1</v>
      </c>
    </row>
    <row r="5" spans="1:83" ht="12.75">
      <c r="A5" s="60" t="s">
        <v>180</v>
      </c>
      <c r="B5" s="40"/>
      <c r="C5" s="41"/>
      <c r="D5" s="76" t="s">
        <v>181</v>
      </c>
      <c r="E5" s="75" t="s">
        <v>181</v>
      </c>
      <c r="F5" s="54"/>
      <c r="G5" s="73" t="s">
        <v>181</v>
      </c>
      <c r="H5" s="105">
        <f aca="true" t="shared" si="0" ref="H5:H68">(I5+J5)/2</f>
        <v>0</v>
      </c>
      <c r="I5" s="28"/>
      <c r="J5" s="28"/>
      <c r="K5" s="92">
        <f>M5*10/$K$4</f>
        <v>0.015708451146716935</v>
      </c>
      <c r="L5" s="115">
        <v>1</v>
      </c>
      <c r="M5" s="116">
        <v>1</v>
      </c>
      <c r="N5" s="80">
        <f>L5*100/L$4</f>
        <v>1.4492753623188406</v>
      </c>
      <c r="O5" s="94"/>
      <c r="P5" s="94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6"/>
      <c r="AF5" s="96"/>
      <c r="AG5" s="96"/>
      <c r="AH5" s="97"/>
      <c r="AI5" s="97"/>
      <c r="AJ5" s="95"/>
      <c r="AK5" s="95"/>
      <c r="AL5" s="95"/>
      <c r="AM5" s="95"/>
      <c r="AN5" s="95"/>
      <c r="AO5" s="95"/>
      <c r="AP5" s="95"/>
      <c r="AQ5" s="95"/>
      <c r="AR5" s="94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7"/>
    </row>
    <row r="6" spans="1:83" ht="12.75">
      <c r="A6" s="60" t="s">
        <v>191</v>
      </c>
      <c r="B6" s="40"/>
      <c r="C6" s="75" t="s">
        <v>181</v>
      </c>
      <c r="D6" s="68"/>
      <c r="E6" s="69"/>
      <c r="F6" s="54"/>
      <c r="G6" s="73" t="s">
        <v>181</v>
      </c>
      <c r="H6" s="105">
        <f t="shared" si="0"/>
        <v>0</v>
      </c>
      <c r="I6" s="28"/>
      <c r="J6" s="28"/>
      <c r="K6" s="53">
        <f>M6*10/$K$4</f>
        <v>0</v>
      </c>
      <c r="L6" s="81">
        <f>COUNT(O6:CE6)</f>
        <v>0</v>
      </c>
      <c r="M6" s="109">
        <f>SUM(O6:IV6)</f>
        <v>0</v>
      </c>
      <c r="N6" s="81">
        <f aca="true" t="shared" si="1" ref="N6:N69">L6*100/L$4</f>
        <v>0</v>
      </c>
      <c r="O6" s="20"/>
      <c r="P6" s="20"/>
      <c r="Q6" s="59"/>
      <c r="R6" s="59"/>
      <c r="S6" s="59"/>
      <c r="T6" s="56"/>
      <c r="U6" s="56"/>
      <c r="V6" s="56"/>
      <c r="W6" s="56"/>
      <c r="X6" s="28"/>
      <c r="Y6" s="28"/>
      <c r="Z6" s="56"/>
      <c r="AA6" s="56"/>
      <c r="AB6" s="56"/>
      <c r="AC6" s="56"/>
      <c r="AD6" s="56"/>
      <c r="AE6" s="55"/>
      <c r="AF6" s="55"/>
      <c r="AG6" s="55"/>
      <c r="AH6" s="58"/>
      <c r="AI6" s="58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8"/>
    </row>
    <row r="7" spans="1:83" ht="12.75">
      <c r="A7" s="60" t="s">
        <v>162</v>
      </c>
      <c r="B7" s="40"/>
      <c r="C7" s="41"/>
      <c r="D7" s="13"/>
      <c r="E7" s="41">
        <v>0.01</v>
      </c>
      <c r="F7" s="37">
        <v>0.01</v>
      </c>
      <c r="G7" s="37">
        <v>0.04611384648565664</v>
      </c>
      <c r="H7" s="105">
        <f t="shared" si="0"/>
        <v>0.1534442549053541</v>
      </c>
      <c r="I7" s="27">
        <v>0.2749140893470791</v>
      </c>
      <c r="J7" s="27">
        <v>0.031974420463629104</v>
      </c>
      <c r="K7" s="92">
        <f>M7*10/$K$4</f>
        <v>0.2199183160540371</v>
      </c>
      <c r="L7" s="93">
        <v>6</v>
      </c>
      <c r="M7" s="110">
        <v>14</v>
      </c>
      <c r="N7" s="81">
        <f t="shared" si="1"/>
        <v>8.695652173913043</v>
      </c>
      <c r="O7" s="94"/>
      <c r="P7" s="94"/>
      <c r="Q7" s="94"/>
      <c r="R7" s="94"/>
      <c r="S7" s="94"/>
      <c r="T7" s="95"/>
      <c r="U7" s="95"/>
      <c r="V7" s="95"/>
      <c r="W7" s="94"/>
      <c r="X7" s="95"/>
      <c r="Y7" s="95"/>
      <c r="Z7" s="94"/>
      <c r="AA7" s="94"/>
      <c r="AB7" s="94"/>
      <c r="AC7" s="94"/>
      <c r="AD7" s="94"/>
      <c r="AE7" s="96"/>
      <c r="AF7" s="96"/>
      <c r="AG7" s="96"/>
      <c r="AH7" s="96"/>
      <c r="AI7" s="96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4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4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7"/>
    </row>
    <row r="8" spans="1:81" ht="12.75">
      <c r="A8" s="1" t="s">
        <v>2</v>
      </c>
      <c r="B8" s="36"/>
      <c r="C8" s="74" t="s">
        <v>181</v>
      </c>
      <c r="D8" s="74" t="s">
        <v>181</v>
      </c>
      <c r="E8" s="36">
        <v>0.34</v>
      </c>
      <c r="F8" s="37">
        <v>0.031</v>
      </c>
      <c r="G8" s="37">
        <v>0.7830053191489361</v>
      </c>
      <c r="H8" s="105">
        <f t="shared" si="0"/>
        <v>4.964976472430304</v>
      </c>
      <c r="I8" s="27">
        <v>8.762886597938145</v>
      </c>
      <c r="J8" s="27">
        <v>1.1670663469224622</v>
      </c>
      <c r="K8" s="53">
        <f>M8*10/$K$4</f>
        <v>2.183474709393654</v>
      </c>
      <c r="L8" s="81">
        <f>COUNT(O8:CE8)</f>
        <v>8</v>
      </c>
      <c r="M8" s="109">
        <f>SUM(O8:IV8)</f>
        <v>139</v>
      </c>
      <c r="N8" s="81">
        <f t="shared" si="1"/>
        <v>11.594202898550725</v>
      </c>
      <c r="O8" s="20"/>
      <c r="P8" s="20"/>
      <c r="Q8" s="20"/>
      <c r="R8" s="20"/>
      <c r="S8" s="20">
        <v>13</v>
      </c>
      <c r="X8">
        <v>110</v>
      </c>
      <c r="AQ8">
        <v>3</v>
      </c>
      <c r="AU8">
        <v>1</v>
      </c>
      <c r="BF8">
        <v>4</v>
      </c>
      <c r="BV8">
        <v>1</v>
      </c>
      <c r="BX8">
        <v>5</v>
      </c>
      <c r="CC8">
        <v>2</v>
      </c>
    </row>
    <row r="9" spans="1:81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v>3.2623590425531916</v>
      </c>
      <c r="H9" s="105">
        <f t="shared" si="0"/>
        <v>8.985141783480433</v>
      </c>
      <c r="I9" s="27">
        <v>10.584192439862544</v>
      </c>
      <c r="J9" s="27">
        <v>7.3860911270983225</v>
      </c>
      <c r="K9" s="53">
        <f aca="true" t="shared" si="2" ref="K9:K109">M9*10/$K$4</f>
        <v>3.48727615457116</v>
      </c>
      <c r="L9" s="81">
        <f>COUNT(O9:CE9)</f>
        <v>18</v>
      </c>
      <c r="M9" s="109">
        <f>SUM(O9:IV9)</f>
        <v>222</v>
      </c>
      <c r="N9" s="81">
        <f t="shared" si="1"/>
        <v>26.08695652173913</v>
      </c>
      <c r="O9" s="20"/>
      <c r="P9" s="20"/>
      <c r="Q9" s="20"/>
      <c r="R9" s="20">
        <v>2</v>
      </c>
      <c r="S9" s="20">
        <v>100</v>
      </c>
      <c r="U9" s="20"/>
      <c r="V9" s="20"/>
      <c r="X9">
        <v>24</v>
      </c>
      <c r="Z9">
        <v>4</v>
      </c>
      <c r="AA9">
        <v>12</v>
      </c>
      <c r="AU9">
        <v>2</v>
      </c>
      <c r="AV9">
        <v>7</v>
      </c>
      <c r="AW9">
        <v>6</v>
      </c>
      <c r="BF9">
        <v>6</v>
      </c>
      <c r="BG9">
        <v>1</v>
      </c>
      <c r="BH9">
        <v>2</v>
      </c>
      <c r="BL9">
        <v>1</v>
      </c>
      <c r="BT9">
        <v>4</v>
      </c>
      <c r="BV9">
        <v>20</v>
      </c>
      <c r="BX9">
        <v>13</v>
      </c>
      <c r="BZ9">
        <v>5</v>
      </c>
      <c r="CA9">
        <v>3</v>
      </c>
      <c r="CC9">
        <v>10</v>
      </c>
    </row>
    <row r="10" spans="1:82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v>1.310463961271814</v>
      </c>
      <c r="H10" s="105">
        <f t="shared" si="0"/>
        <v>5.799236899140483</v>
      </c>
      <c r="I10" s="27">
        <v>7.697594501718214</v>
      </c>
      <c r="J10" s="27">
        <v>3.9008792965627506</v>
      </c>
      <c r="K10" s="53">
        <f t="shared" si="2"/>
        <v>1.727929626138863</v>
      </c>
      <c r="L10" s="81">
        <f>COUNT(O10:CE10)</f>
        <v>28</v>
      </c>
      <c r="M10" s="109">
        <f>SUM(O10:IV10)</f>
        <v>110</v>
      </c>
      <c r="N10" s="81">
        <f t="shared" si="1"/>
        <v>40.57971014492754</v>
      </c>
      <c r="O10" s="20"/>
      <c r="P10" s="20">
        <v>2</v>
      </c>
      <c r="Q10" s="20">
        <v>8</v>
      </c>
      <c r="R10" s="20"/>
      <c r="S10" s="20"/>
      <c r="AA10">
        <v>2</v>
      </c>
      <c r="AB10">
        <v>3</v>
      </c>
      <c r="AC10">
        <v>14</v>
      </c>
      <c r="AJ10">
        <v>3</v>
      </c>
      <c r="AK10">
        <v>5</v>
      </c>
      <c r="AN10">
        <v>2</v>
      </c>
      <c r="AW10">
        <v>2</v>
      </c>
      <c r="AX10">
        <v>2</v>
      </c>
      <c r="AY10">
        <v>2</v>
      </c>
      <c r="AZ10">
        <v>6</v>
      </c>
      <c r="BA10">
        <v>2</v>
      </c>
      <c r="BB10">
        <v>3</v>
      </c>
      <c r="BC10">
        <v>5</v>
      </c>
      <c r="BF10">
        <v>6</v>
      </c>
      <c r="BK10">
        <v>3</v>
      </c>
      <c r="BM10">
        <v>1</v>
      </c>
      <c r="BN10">
        <v>2</v>
      </c>
      <c r="BO10">
        <v>1</v>
      </c>
      <c r="BP10">
        <v>10</v>
      </c>
      <c r="BT10">
        <v>1</v>
      </c>
      <c r="BV10">
        <v>1</v>
      </c>
      <c r="BX10">
        <v>2</v>
      </c>
      <c r="BZ10">
        <v>3</v>
      </c>
      <c r="CB10">
        <v>7</v>
      </c>
      <c r="CC10">
        <v>5</v>
      </c>
      <c r="CD10">
        <v>7</v>
      </c>
    </row>
    <row r="11" spans="1:19" ht="12.75">
      <c r="A11" s="1" t="s">
        <v>206</v>
      </c>
      <c r="B11" s="36"/>
      <c r="C11" s="36"/>
      <c r="D11" s="36"/>
      <c r="E11" s="36"/>
      <c r="F11" s="37"/>
      <c r="G11" s="73" t="s">
        <v>181</v>
      </c>
      <c r="H11" s="105">
        <f t="shared" si="0"/>
        <v>0</v>
      </c>
      <c r="I11" s="27"/>
      <c r="J11" s="27"/>
      <c r="K11" s="53">
        <f aca="true" t="shared" si="3" ref="K11:K17">M11*10/$K$4</f>
        <v>0</v>
      </c>
      <c r="L11" s="81">
        <f>COUNT(O11:CE11)</f>
        <v>0</v>
      </c>
      <c r="M11" s="109">
        <f>SUM(O11:IV11)</f>
        <v>0</v>
      </c>
      <c r="N11" s="81">
        <f t="shared" si="1"/>
        <v>0</v>
      </c>
      <c r="O11" s="20"/>
      <c r="P11" s="20"/>
      <c r="Q11" s="20"/>
      <c r="R11" s="20"/>
      <c r="S11" s="20"/>
    </row>
    <row r="12" spans="1:29" ht="12.75">
      <c r="A12" s="52" t="s">
        <v>266</v>
      </c>
      <c r="B12" s="36"/>
      <c r="C12" s="36"/>
      <c r="D12" s="36"/>
      <c r="E12" s="36"/>
      <c r="F12" s="37"/>
      <c r="G12" s="37"/>
      <c r="H12" s="105">
        <f t="shared" si="0"/>
        <v>0.10309278350515466</v>
      </c>
      <c r="I12" s="27">
        <v>0.20618556701030932</v>
      </c>
      <c r="J12" s="27"/>
      <c r="K12" s="53">
        <f>M12*10/$K$4</f>
        <v>0.015708451146716935</v>
      </c>
      <c r="L12" s="81">
        <f>COUNT(O12:CE12)</f>
        <v>1</v>
      </c>
      <c r="M12" s="109">
        <f>SUM(O12:IV12)</f>
        <v>1</v>
      </c>
      <c r="N12" s="81">
        <f t="shared" si="1"/>
        <v>1.4492753623188406</v>
      </c>
      <c r="O12" s="20"/>
      <c r="P12" s="20"/>
      <c r="Q12" s="20"/>
      <c r="R12" s="20"/>
      <c r="S12" s="20"/>
      <c r="AC12">
        <v>1</v>
      </c>
    </row>
    <row r="13" spans="1:76" ht="12.75">
      <c r="A13" s="1" t="s">
        <v>210</v>
      </c>
      <c r="B13" s="36"/>
      <c r="C13" s="36"/>
      <c r="D13" s="36"/>
      <c r="E13" s="36"/>
      <c r="F13" s="37"/>
      <c r="G13" s="37">
        <v>0.3947022385835014</v>
      </c>
      <c r="H13" s="105">
        <f t="shared" si="0"/>
        <v>2.6792998590818073</v>
      </c>
      <c r="I13" s="27">
        <v>4.63917525773196</v>
      </c>
      <c r="J13" s="27">
        <v>0.7194244604316548</v>
      </c>
      <c r="K13" s="53">
        <f t="shared" si="3"/>
        <v>0.18850141376060323</v>
      </c>
      <c r="L13" s="81">
        <f>COUNT(O13:CE13)</f>
        <v>3</v>
      </c>
      <c r="M13" s="109">
        <f>SUM(O13:IV13)</f>
        <v>12</v>
      </c>
      <c r="N13" s="81">
        <f t="shared" si="1"/>
        <v>4.3478260869565215</v>
      </c>
      <c r="O13" s="20"/>
      <c r="P13" s="20"/>
      <c r="Q13" s="20">
        <v>1</v>
      </c>
      <c r="R13" s="20"/>
      <c r="S13" s="20"/>
      <c r="AC13">
        <v>8</v>
      </c>
      <c r="BX13">
        <v>3</v>
      </c>
    </row>
    <row r="14" spans="1:81" ht="12.75">
      <c r="A14" s="1" t="s">
        <v>205</v>
      </c>
      <c r="B14" s="36"/>
      <c r="C14" s="36"/>
      <c r="D14" s="36"/>
      <c r="E14" s="36"/>
      <c r="F14" s="37"/>
      <c r="G14" s="37">
        <v>0.06608434669068958</v>
      </c>
      <c r="H14" s="105">
        <f t="shared" si="0"/>
        <v>0.7708060355839041</v>
      </c>
      <c r="I14" s="27">
        <v>1.4776632302405501</v>
      </c>
      <c r="J14" s="27">
        <v>0.06394884092725821</v>
      </c>
      <c r="K14" s="100">
        <f t="shared" si="3"/>
        <v>0.25133521834747097</v>
      </c>
      <c r="L14" s="81">
        <f>COUNT(O14:CE14)</f>
        <v>6</v>
      </c>
      <c r="M14" s="109">
        <f>SUM(O14:IV14)</f>
        <v>16</v>
      </c>
      <c r="N14" s="81">
        <f t="shared" si="1"/>
        <v>8.695652173913043</v>
      </c>
      <c r="O14" s="20"/>
      <c r="P14" s="20"/>
      <c r="Q14" s="20">
        <v>7</v>
      </c>
      <c r="R14" s="20"/>
      <c r="S14" s="20"/>
      <c r="Z14">
        <v>1</v>
      </c>
      <c r="AA14">
        <v>2</v>
      </c>
      <c r="AK14">
        <v>3</v>
      </c>
      <c r="AV14">
        <v>2</v>
      </c>
      <c r="CC14">
        <v>1</v>
      </c>
    </row>
    <row r="15" spans="1:50" ht="12.75">
      <c r="A15" s="52" t="s">
        <v>155</v>
      </c>
      <c r="B15" s="36"/>
      <c r="C15" s="36"/>
      <c r="D15" s="36">
        <v>0.72</v>
      </c>
      <c r="E15" s="36">
        <v>0.12</v>
      </c>
      <c r="F15" s="37">
        <v>0.02</v>
      </c>
      <c r="G15" s="37">
        <v>0.046</v>
      </c>
      <c r="H15" s="105">
        <f t="shared" si="0"/>
        <v>0.4982817869415809</v>
      </c>
      <c r="I15" s="27">
        <v>0.9965635738831617</v>
      </c>
      <c r="J15" s="27"/>
      <c r="K15" s="53">
        <f t="shared" si="3"/>
        <v>0.09425070688030161</v>
      </c>
      <c r="L15" s="81">
        <f>COUNT(O15:CE15)</f>
        <v>1</v>
      </c>
      <c r="M15" s="109">
        <f>SUM(O15:IV15)</f>
        <v>6</v>
      </c>
      <c r="N15" s="81">
        <f t="shared" si="1"/>
        <v>1.4492753623188406</v>
      </c>
      <c r="O15" s="20"/>
      <c r="P15" s="20"/>
      <c r="Q15" s="20"/>
      <c r="R15" s="20"/>
      <c r="S15" s="20"/>
      <c r="AX15">
        <v>6</v>
      </c>
    </row>
    <row r="16" spans="1:19" ht="12.75">
      <c r="A16" s="52" t="s">
        <v>182</v>
      </c>
      <c r="B16" s="36"/>
      <c r="C16" s="36"/>
      <c r="D16" s="74" t="s">
        <v>181</v>
      </c>
      <c r="E16" s="74" t="s">
        <v>181</v>
      </c>
      <c r="F16" s="37"/>
      <c r="G16" s="37">
        <v>0.012</v>
      </c>
      <c r="H16" s="105">
        <f t="shared" si="0"/>
        <v>0</v>
      </c>
      <c r="I16" s="27"/>
      <c r="J16" s="27"/>
      <c r="K16" s="53">
        <f t="shared" si="3"/>
        <v>0</v>
      </c>
      <c r="L16" s="81">
        <f>COUNT(O16:CE16)</f>
        <v>0</v>
      </c>
      <c r="M16" s="109">
        <f>SUM(O16:IV16)</f>
        <v>0</v>
      </c>
      <c r="N16" s="81">
        <f t="shared" si="1"/>
        <v>0</v>
      </c>
      <c r="O16" s="20"/>
      <c r="P16" s="20"/>
      <c r="Q16" s="20"/>
      <c r="R16" s="20"/>
      <c r="S16" s="20"/>
    </row>
    <row r="17" spans="1:25" ht="12.75">
      <c r="A17" s="52" t="s">
        <v>157</v>
      </c>
      <c r="B17" s="36"/>
      <c r="C17" s="36"/>
      <c r="D17" s="36"/>
      <c r="E17" s="36">
        <v>0.01</v>
      </c>
      <c r="F17" s="37">
        <v>0.01</v>
      </c>
      <c r="G17" s="73" t="s">
        <v>181</v>
      </c>
      <c r="H17" s="105">
        <f t="shared" si="0"/>
        <v>0</v>
      </c>
      <c r="I17" s="27"/>
      <c r="J17" s="27"/>
      <c r="K17" s="53">
        <f t="shared" si="3"/>
        <v>0</v>
      </c>
      <c r="L17" s="81">
        <f>COUNT(O17:CE17)</f>
        <v>0</v>
      </c>
      <c r="M17" s="109">
        <f>SUM(O17:IV17)</f>
        <v>0</v>
      </c>
      <c r="N17" s="81">
        <f t="shared" si="1"/>
        <v>0</v>
      </c>
      <c r="O17" s="20"/>
      <c r="P17" s="20"/>
      <c r="Q17" s="91"/>
      <c r="R17" s="91"/>
      <c r="S17" s="91"/>
      <c r="T17" s="91"/>
      <c r="U17" s="91"/>
      <c r="V17" s="91"/>
      <c r="W17" s="91"/>
      <c r="X17" s="91"/>
      <c r="Y17" s="91"/>
    </row>
    <row r="18" spans="1:81" ht="12.75">
      <c r="A18" s="1" t="s">
        <v>5</v>
      </c>
      <c r="B18" s="37">
        <v>28.8</v>
      </c>
      <c r="C18" s="37">
        <v>5.07</v>
      </c>
      <c r="D18" s="36">
        <v>23.77</v>
      </c>
      <c r="E18" s="36">
        <v>10.72</v>
      </c>
      <c r="F18" s="37">
        <v>20.578687283119006</v>
      </c>
      <c r="G18" s="37">
        <v>15.574422872340424</v>
      </c>
      <c r="H18" s="105">
        <f t="shared" si="0"/>
        <v>15.455614889531677</v>
      </c>
      <c r="I18" s="27">
        <v>11.838487972508593</v>
      </c>
      <c r="J18" s="27">
        <v>19.07274180655476</v>
      </c>
      <c r="K18" s="53">
        <f t="shared" si="2"/>
        <v>17.577756833176252</v>
      </c>
      <c r="L18" s="81">
        <f>COUNT(O18:CE18)</f>
        <v>15</v>
      </c>
      <c r="M18" s="109">
        <f>SUM(O18:IV18)</f>
        <v>1119</v>
      </c>
      <c r="N18" s="81">
        <f t="shared" si="1"/>
        <v>21.73913043478261</v>
      </c>
      <c r="O18" s="20"/>
      <c r="P18" s="20"/>
      <c r="Q18" s="20"/>
      <c r="R18" s="20"/>
      <c r="S18" s="20"/>
      <c r="X18">
        <v>94</v>
      </c>
      <c r="AL18">
        <v>1</v>
      </c>
      <c r="AO18">
        <v>1</v>
      </c>
      <c r="AQ18">
        <v>81</v>
      </c>
      <c r="AZ18">
        <v>23</v>
      </c>
      <c r="BB18">
        <v>2</v>
      </c>
      <c r="BJ18">
        <v>135</v>
      </c>
      <c r="BK18">
        <v>37</v>
      </c>
      <c r="BR18">
        <v>53</v>
      </c>
      <c r="BT18">
        <v>370</v>
      </c>
      <c r="BV18">
        <v>5</v>
      </c>
      <c r="BX18">
        <v>2</v>
      </c>
      <c r="BZ18">
        <v>3</v>
      </c>
      <c r="CA18">
        <v>310</v>
      </c>
      <c r="CC18">
        <v>2</v>
      </c>
    </row>
    <row r="19" spans="1:19" ht="12.75">
      <c r="A19" s="1" t="s">
        <v>183</v>
      </c>
      <c r="B19" s="73" t="s">
        <v>181</v>
      </c>
      <c r="C19" s="73" t="s">
        <v>181</v>
      </c>
      <c r="D19" s="36"/>
      <c r="E19" s="74" t="s">
        <v>181</v>
      </c>
      <c r="F19" s="37"/>
      <c r="G19" s="37"/>
      <c r="H19" s="105">
        <f t="shared" si="0"/>
        <v>0</v>
      </c>
      <c r="I19" s="27"/>
      <c r="J19" s="27"/>
      <c r="K19" s="53">
        <f>M19*10/$K$4</f>
        <v>0</v>
      </c>
      <c r="L19" s="81">
        <f>COUNT(O19:CE19)</f>
        <v>0</v>
      </c>
      <c r="M19" s="109">
        <f>SUM(O19:IV19)</f>
        <v>0</v>
      </c>
      <c r="N19" s="81">
        <f t="shared" si="1"/>
        <v>0</v>
      </c>
      <c r="O19" s="20"/>
      <c r="P19" s="20"/>
      <c r="Q19" s="20"/>
      <c r="R19" s="20"/>
      <c r="S19" s="20"/>
    </row>
    <row r="20" spans="1:81" ht="12.75">
      <c r="A20" s="1" t="s">
        <v>106</v>
      </c>
      <c r="B20" s="36">
        <v>0.01</v>
      </c>
      <c r="C20" s="36">
        <v>0.11</v>
      </c>
      <c r="D20" s="36">
        <v>0.03</v>
      </c>
      <c r="E20" s="36">
        <v>0.41</v>
      </c>
      <c r="F20" s="37">
        <v>1.6286276791181877</v>
      </c>
      <c r="G20" s="37">
        <v>2.2937526595744684</v>
      </c>
      <c r="H20" s="105">
        <f t="shared" si="0"/>
        <v>6.645405325224358</v>
      </c>
      <c r="I20" s="27">
        <v>10.652920962199314</v>
      </c>
      <c r="J20" s="27">
        <v>2.637889688249401</v>
      </c>
      <c r="K20" s="53">
        <f t="shared" si="2"/>
        <v>2.8118127552623315</v>
      </c>
      <c r="L20" s="81">
        <f>COUNT(O20:CE20)</f>
        <v>5</v>
      </c>
      <c r="M20" s="109">
        <f>SUM(O20:IV20)</f>
        <v>179</v>
      </c>
      <c r="N20" s="81">
        <f t="shared" si="1"/>
        <v>7.246376811594203</v>
      </c>
      <c r="O20" s="20"/>
      <c r="P20" s="20"/>
      <c r="Q20" s="20"/>
      <c r="R20" s="20"/>
      <c r="S20" s="63">
        <v>86</v>
      </c>
      <c r="X20">
        <v>33</v>
      </c>
      <c r="AW20">
        <v>1</v>
      </c>
      <c r="BT20">
        <v>12</v>
      </c>
      <c r="CC20">
        <v>47</v>
      </c>
    </row>
    <row r="21" spans="1:19" ht="12.75">
      <c r="A21" s="1" t="s">
        <v>169</v>
      </c>
      <c r="B21" s="36"/>
      <c r="C21" s="36"/>
      <c r="D21" s="36"/>
      <c r="E21" s="36">
        <v>0.01</v>
      </c>
      <c r="F21" s="37">
        <v>0.01</v>
      </c>
      <c r="G21" s="37">
        <v>0.13133118385943257</v>
      </c>
      <c r="H21" s="105">
        <f t="shared" si="0"/>
        <v>0.08792965627498003</v>
      </c>
      <c r="I21" s="27"/>
      <c r="J21" s="27">
        <v>0.17585931254996007</v>
      </c>
      <c r="K21" s="53">
        <f>M21*10/$K$4</f>
        <v>0</v>
      </c>
      <c r="L21" s="81">
        <f>COUNT(O21:CE21)</f>
        <v>0</v>
      </c>
      <c r="M21" s="109">
        <f>SUM(O21:IV21)</f>
        <v>0</v>
      </c>
      <c r="N21" s="81">
        <f t="shared" si="1"/>
        <v>0</v>
      </c>
      <c r="O21" s="20"/>
      <c r="P21" s="20"/>
      <c r="Q21" s="20"/>
      <c r="R21" s="20"/>
      <c r="S21" s="20"/>
    </row>
    <row r="22" spans="1:24" ht="12.75">
      <c r="A22" s="1" t="s">
        <v>184</v>
      </c>
      <c r="B22" s="36"/>
      <c r="C22" s="74" t="s">
        <v>181</v>
      </c>
      <c r="D22" s="36">
        <v>0.03</v>
      </c>
      <c r="E22" s="36">
        <v>0.06</v>
      </c>
      <c r="F22" s="37"/>
      <c r="G22" s="37">
        <v>0.03232446808510638</v>
      </c>
      <c r="H22" s="105">
        <f t="shared" si="0"/>
        <v>0.08591065292096221</v>
      </c>
      <c r="I22" s="27">
        <v>0.17182130584192443</v>
      </c>
      <c r="J22" s="27"/>
      <c r="K22" s="53">
        <f>M22*10/$K$4</f>
        <v>0.03141690229343387</v>
      </c>
      <c r="L22" s="81">
        <f>COUNT(O22:CE22)</f>
        <v>1</v>
      </c>
      <c r="M22" s="109">
        <f>SUM(O22:IV22)</f>
        <v>2</v>
      </c>
      <c r="N22" s="81">
        <f t="shared" si="1"/>
        <v>1.4492753623188406</v>
      </c>
      <c r="O22" s="20"/>
      <c r="P22" s="20"/>
      <c r="Q22" s="20"/>
      <c r="R22" s="20"/>
      <c r="S22" s="20"/>
      <c r="X22">
        <v>2</v>
      </c>
    </row>
    <row r="23" spans="1:19" ht="12.75">
      <c r="A23" s="52" t="s">
        <v>246</v>
      </c>
      <c r="B23" s="36"/>
      <c r="C23" s="74"/>
      <c r="D23" s="36"/>
      <c r="E23" s="36"/>
      <c r="F23" s="37"/>
      <c r="G23" s="37">
        <v>0.0052668539325842695</v>
      </c>
      <c r="H23" s="105">
        <f t="shared" si="0"/>
        <v>0.05154639175257733</v>
      </c>
      <c r="I23" s="27">
        <v>0.10309278350515466</v>
      </c>
      <c r="J23" s="27"/>
      <c r="K23" s="53">
        <f>M23*10/$K$4</f>
        <v>0</v>
      </c>
      <c r="L23" s="81">
        <f>COUNT(O23:CE23)</f>
        <v>0</v>
      </c>
      <c r="M23" s="109">
        <f>SUM(O23:IV23)</f>
        <v>0</v>
      </c>
      <c r="N23" s="81">
        <f t="shared" si="1"/>
        <v>0</v>
      </c>
      <c r="O23" s="20"/>
      <c r="P23" s="20"/>
      <c r="Q23" s="20"/>
      <c r="R23" s="20"/>
      <c r="S23" s="20"/>
    </row>
    <row r="24" spans="1:49" ht="12.75">
      <c r="A24" s="1" t="s">
        <v>65</v>
      </c>
      <c r="B24" s="36"/>
      <c r="C24" s="74" t="s">
        <v>181</v>
      </c>
      <c r="D24" s="36">
        <v>0.63</v>
      </c>
      <c r="E24" s="37">
        <v>0.2</v>
      </c>
      <c r="F24" s="73" t="s">
        <v>181</v>
      </c>
      <c r="G24" s="37">
        <v>1.284125</v>
      </c>
      <c r="H24" s="105">
        <f t="shared" si="0"/>
        <v>0.9081188657321567</v>
      </c>
      <c r="I24" s="27">
        <v>1.2886597938144333</v>
      </c>
      <c r="J24" s="27">
        <v>0.5275779376498801</v>
      </c>
      <c r="K24" s="53">
        <f t="shared" si="2"/>
        <v>0.15708451146716937</v>
      </c>
      <c r="L24" s="81">
        <f>COUNT(O24:CE24)</f>
        <v>3</v>
      </c>
      <c r="M24" s="109">
        <f>SUM(O24:IV24)</f>
        <v>10</v>
      </c>
      <c r="N24" s="81">
        <f t="shared" si="1"/>
        <v>4.3478260869565215</v>
      </c>
      <c r="O24" s="20"/>
      <c r="P24" s="20"/>
      <c r="Q24" s="20"/>
      <c r="R24" s="20"/>
      <c r="S24" s="20"/>
      <c r="X24">
        <v>6</v>
      </c>
      <c r="AU24">
        <v>3</v>
      </c>
      <c r="AW24">
        <v>1</v>
      </c>
    </row>
    <row r="25" spans="1:81" ht="12.75">
      <c r="A25" s="1" t="s">
        <v>185</v>
      </c>
      <c r="B25" s="36"/>
      <c r="C25" s="70"/>
      <c r="D25" s="36"/>
      <c r="E25" s="73" t="s">
        <v>181</v>
      </c>
      <c r="F25" s="37"/>
      <c r="G25" s="37">
        <v>0.028896825407321403</v>
      </c>
      <c r="H25" s="105">
        <f t="shared" si="0"/>
        <v>0.1622619430229013</v>
      </c>
      <c r="I25" s="27">
        <v>0.06872852233676978</v>
      </c>
      <c r="J25" s="27">
        <v>0.25579536370903283</v>
      </c>
      <c r="K25" s="53">
        <f>M25*10/$K$4</f>
        <v>0.31416902293433874</v>
      </c>
      <c r="L25" s="81">
        <f>COUNT(O25:CE25)</f>
        <v>2</v>
      </c>
      <c r="M25" s="109">
        <f>SUM(O25:IV25)</f>
        <v>20</v>
      </c>
      <c r="N25" s="81">
        <f t="shared" si="1"/>
        <v>2.898550724637681</v>
      </c>
      <c r="O25" s="20"/>
      <c r="P25" s="20"/>
      <c r="Q25" s="20"/>
      <c r="R25" s="20"/>
      <c r="S25" s="20"/>
      <c r="X25">
        <v>18</v>
      </c>
      <c r="CC25">
        <v>2</v>
      </c>
    </row>
    <row r="26" spans="1:24" ht="12.75">
      <c r="A26" s="1" t="s">
        <v>193</v>
      </c>
      <c r="B26" s="36"/>
      <c r="C26" s="70"/>
      <c r="D26" s="36"/>
      <c r="E26" s="73"/>
      <c r="F26" s="37"/>
      <c r="G26" s="37">
        <v>0.026970101677621462</v>
      </c>
      <c r="H26" s="105">
        <f t="shared" si="0"/>
        <v>1.2363923294354209</v>
      </c>
      <c r="I26" s="27">
        <v>0.154639175257732</v>
      </c>
      <c r="J26" s="27">
        <v>2.31814548361311</v>
      </c>
      <c r="K26" s="53">
        <f>M26*10/$K$4</f>
        <v>0.047125353440150806</v>
      </c>
      <c r="L26" s="81">
        <f>COUNT(O26:CE26)</f>
        <v>1</v>
      </c>
      <c r="M26" s="109">
        <f>SUM(O26:IV26)</f>
        <v>3</v>
      </c>
      <c r="N26" s="81">
        <f t="shared" si="1"/>
        <v>1.4492753623188406</v>
      </c>
      <c r="O26" s="20"/>
      <c r="P26" s="20"/>
      <c r="Q26" s="20"/>
      <c r="R26" s="20"/>
      <c r="S26" s="20"/>
      <c r="X26">
        <v>3</v>
      </c>
    </row>
    <row r="27" spans="1:81" ht="12.75">
      <c r="A27" s="1" t="s">
        <v>6</v>
      </c>
      <c r="B27" s="36">
        <v>0.04</v>
      </c>
      <c r="C27" s="36">
        <v>0.12</v>
      </c>
      <c r="D27" s="36">
        <v>0.29</v>
      </c>
      <c r="E27" s="36">
        <v>1.44</v>
      </c>
      <c r="F27" s="37">
        <v>1.3879375382731172</v>
      </c>
      <c r="G27" s="37">
        <v>5.851736702127658</v>
      </c>
      <c r="H27" s="105">
        <f t="shared" si="0"/>
        <v>18.448869770163256</v>
      </c>
      <c r="I27" s="27">
        <v>19.75945017182131</v>
      </c>
      <c r="J27" s="27">
        <v>17.1382893685052</v>
      </c>
      <c r="K27" s="53">
        <f t="shared" si="2"/>
        <v>12.04838202953189</v>
      </c>
      <c r="L27" s="81">
        <f>COUNT(O27:CE27)</f>
        <v>19</v>
      </c>
      <c r="M27" s="109">
        <f>SUM(O27:IV27)</f>
        <v>767</v>
      </c>
      <c r="N27" s="81">
        <f t="shared" si="1"/>
        <v>27.536231884057973</v>
      </c>
      <c r="O27" s="20"/>
      <c r="P27" s="20"/>
      <c r="Q27" s="20"/>
      <c r="R27" s="20"/>
      <c r="S27" s="20">
        <v>375</v>
      </c>
      <c r="X27">
        <v>70</v>
      </c>
      <c r="Z27">
        <v>10</v>
      </c>
      <c r="AA27">
        <v>5</v>
      </c>
      <c r="AQ27">
        <v>19</v>
      </c>
      <c r="AU27">
        <v>60</v>
      </c>
      <c r="AV27">
        <v>50</v>
      </c>
      <c r="AW27">
        <v>14</v>
      </c>
      <c r="AX27">
        <v>2</v>
      </c>
      <c r="BB27">
        <v>1</v>
      </c>
      <c r="BF27">
        <v>15</v>
      </c>
      <c r="BG27">
        <v>1</v>
      </c>
      <c r="BL27">
        <v>34</v>
      </c>
      <c r="BT27">
        <v>5</v>
      </c>
      <c r="BV27">
        <v>30</v>
      </c>
      <c r="BX27">
        <v>19</v>
      </c>
      <c r="BY27">
        <v>4</v>
      </c>
      <c r="CA27">
        <v>1</v>
      </c>
      <c r="CC27">
        <v>52</v>
      </c>
    </row>
    <row r="28" spans="1:19" ht="12.75">
      <c r="A28" s="1" t="s">
        <v>85</v>
      </c>
      <c r="B28" s="36"/>
      <c r="C28" s="36">
        <v>0.01</v>
      </c>
      <c r="D28" s="36">
        <v>0.01</v>
      </c>
      <c r="E28" s="36">
        <v>0.01</v>
      </c>
      <c r="F28" s="37">
        <v>0.026082465809348847</v>
      </c>
      <c r="G28" s="37">
        <v>0.12302911158118886</v>
      </c>
      <c r="H28" s="105">
        <f t="shared" si="0"/>
        <v>0.2829076944629864</v>
      </c>
      <c r="I28" s="27">
        <v>0.5498281786941582</v>
      </c>
      <c r="J28" s="27">
        <v>0.015987210231814552</v>
      </c>
      <c r="K28" s="53">
        <f t="shared" si="2"/>
        <v>0.03141690229343387</v>
      </c>
      <c r="L28" s="81">
        <f>COUNT(O28:CE28)</f>
        <v>1</v>
      </c>
      <c r="M28" s="109">
        <f>SUM(O28:IV28)</f>
        <v>2</v>
      </c>
      <c r="N28" s="81">
        <f t="shared" si="1"/>
        <v>1.4492753623188406</v>
      </c>
      <c r="O28" s="20"/>
      <c r="P28" s="20"/>
      <c r="Q28" s="20"/>
      <c r="R28" s="20"/>
      <c r="S28" s="20">
        <v>2</v>
      </c>
    </row>
    <row r="29" spans="1:81" ht="12.75">
      <c r="A29" s="1" t="s">
        <v>66</v>
      </c>
      <c r="B29" s="36"/>
      <c r="C29" s="36">
        <v>0.03</v>
      </c>
      <c r="D29" s="36">
        <v>0.08</v>
      </c>
      <c r="E29" s="36">
        <v>0.03</v>
      </c>
      <c r="F29" s="37">
        <v>0.017041232904674426</v>
      </c>
      <c r="G29" s="37">
        <v>0.13739874019293755</v>
      </c>
      <c r="H29" s="105">
        <f t="shared" si="0"/>
        <v>0.3165302809298953</v>
      </c>
      <c r="I29" s="27">
        <v>0.13745704467353956</v>
      </c>
      <c r="J29" s="27">
        <v>0.49560351718625106</v>
      </c>
      <c r="K29" s="53">
        <f t="shared" si="2"/>
        <v>0.12566760917373548</v>
      </c>
      <c r="L29" s="81">
        <f>COUNT(O29:CE29)</f>
        <v>3</v>
      </c>
      <c r="M29" s="109">
        <f>SUM(O29:IV29)</f>
        <v>8</v>
      </c>
      <c r="N29" s="81">
        <f t="shared" si="1"/>
        <v>4.3478260869565215</v>
      </c>
      <c r="O29" s="20"/>
      <c r="P29" s="20"/>
      <c r="Q29" s="20"/>
      <c r="R29" s="20"/>
      <c r="S29" s="20">
        <v>3</v>
      </c>
      <c r="X29">
        <v>4</v>
      </c>
      <c r="CC29">
        <v>1</v>
      </c>
    </row>
    <row r="30" spans="1:81" ht="12.75">
      <c r="A30" s="1" t="s">
        <v>7</v>
      </c>
      <c r="B30" s="36">
        <v>0.04</v>
      </c>
      <c r="C30" s="36">
        <v>0.58</v>
      </c>
      <c r="D30" s="37">
        <v>2.2</v>
      </c>
      <c r="E30" s="36">
        <v>4.42</v>
      </c>
      <c r="F30" s="37">
        <v>4.020936313533374</v>
      </c>
      <c r="G30" s="37">
        <v>10.77736170212766</v>
      </c>
      <c r="H30" s="105">
        <f t="shared" si="0"/>
        <v>35.061929837573246</v>
      </c>
      <c r="I30" s="27">
        <v>50.17182130584193</v>
      </c>
      <c r="J30" s="27">
        <v>19.95203836930456</v>
      </c>
      <c r="K30" s="53">
        <f t="shared" si="2"/>
        <v>17.090794847628025</v>
      </c>
      <c r="L30" s="81">
        <f>COUNT(O30:CE30)</f>
        <v>24</v>
      </c>
      <c r="M30" s="109">
        <f>SUM(O30:IV30)</f>
        <v>1088</v>
      </c>
      <c r="N30" s="81">
        <f t="shared" si="1"/>
        <v>34.78260869565217</v>
      </c>
      <c r="O30" s="20"/>
      <c r="P30" s="20"/>
      <c r="Q30" s="20"/>
      <c r="R30" s="20"/>
      <c r="S30" s="20">
        <v>277</v>
      </c>
      <c r="T30">
        <v>3</v>
      </c>
      <c r="V30">
        <v>5</v>
      </c>
      <c r="X30">
        <v>12</v>
      </c>
      <c r="Z30">
        <v>24</v>
      </c>
      <c r="AA30">
        <v>41</v>
      </c>
      <c r="AN30">
        <v>11</v>
      </c>
      <c r="AP30">
        <v>8</v>
      </c>
      <c r="AQ30">
        <v>45</v>
      </c>
      <c r="AU30">
        <v>12</v>
      </c>
      <c r="AV30">
        <v>38</v>
      </c>
      <c r="AW30">
        <v>23</v>
      </c>
      <c r="AX30">
        <v>3</v>
      </c>
      <c r="AY30">
        <v>2</v>
      </c>
      <c r="BF30">
        <v>15</v>
      </c>
      <c r="BG30">
        <v>21</v>
      </c>
      <c r="BL30">
        <v>336</v>
      </c>
      <c r="BS30">
        <v>20</v>
      </c>
      <c r="BT30">
        <v>25</v>
      </c>
      <c r="BV30">
        <v>50</v>
      </c>
      <c r="BW30">
        <v>2</v>
      </c>
      <c r="BX30">
        <v>78</v>
      </c>
      <c r="CA30">
        <v>7</v>
      </c>
      <c r="CC30">
        <v>30</v>
      </c>
    </row>
    <row r="31" spans="1:83" ht="12.75">
      <c r="A31" s="1" t="s">
        <v>8</v>
      </c>
      <c r="B31" s="36"/>
      <c r="C31" s="36">
        <v>0.01</v>
      </c>
      <c r="D31" s="36">
        <v>0.01</v>
      </c>
      <c r="E31" s="36">
        <v>0.19</v>
      </c>
      <c r="F31" s="37">
        <v>0.5755256174729537</v>
      </c>
      <c r="G31" s="37">
        <v>1.5129574468085107</v>
      </c>
      <c r="H31" s="105">
        <f t="shared" si="0"/>
        <v>2.707565906038057</v>
      </c>
      <c r="I31" s="27">
        <v>2.2336769759450177</v>
      </c>
      <c r="J31" s="27">
        <v>3.181454836131096</v>
      </c>
      <c r="K31" s="92">
        <f>M31*10/$K$4</f>
        <v>4.225573358466856</v>
      </c>
      <c r="L31" s="93">
        <v>43</v>
      </c>
      <c r="M31" s="110">
        <v>269</v>
      </c>
      <c r="N31" s="81">
        <f t="shared" si="1"/>
        <v>62.31884057971015</v>
      </c>
      <c r="O31" s="94"/>
      <c r="P31" s="94"/>
      <c r="Q31" s="94"/>
      <c r="R31" s="94"/>
      <c r="S31" s="94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</row>
    <row r="32" spans="1:83" ht="12.75">
      <c r="A32" s="1" t="s">
        <v>9</v>
      </c>
      <c r="B32" s="37">
        <v>0.1</v>
      </c>
      <c r="C32" s="36">
        <v>0.16</v>
      </c>
      <c r="D32" s="36">
        <v>0.14</v>
      </c>
      <c r="E32" s="36">
        <v>0.15</v>
      </c>
      <c r="F32" s="37">
        <v>0.15061849357011636</v>
      </c>
      <c r="G32" s="37">
        <v>0.2300725130336762</v>
      </c>
      <c r="H32" s="105">
        <f t="shared" si="0"/>
        <v>0.27095849093920743</v>
      </c>
      <c r="I32" s="27">
        <v>0.20618556701030932</v>
      </c>
      <c r="J32" s="27">
        <v>0.3357314148681056</v>
      </c>
      <c r="K32" s="92">
        <f>M32*10/$K$4</f>
        <v>0.3455859252277726</v>
      </c>
      <c r="L32" s="93">
        <v>13</v>
      </c>
      <c r="M32" s="110">
        <v>22</v>
      </c>
      <c r="N32" s="81">
        <f t="shared" si="1"/>
        <v>18.840579710144926</v>
      </c>
      <c r="O32" s="94"/>
      <c r="P32" s="94"/>
      <c r="Q32" s="94"/>
      <c r="R32" s="94"/>
      <c r="S32" s="94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</row>
    <row r="33" spans="1:76" ht="12.75">
      <c r="A33" s="1" t="s">
        <v>10</v>
      </c>
      <c r="B33" s="36">
        <v>0.26</v>
      </c>
      <c r="C33" s="36">
        <v>0.17</v>
      </c>
      <c r="D33" s="36">
        <v>0.15</v>
      </c>
      <c r="E33" s="36">
        <v>0.16</v>
      </c>
      <c r="F33" s="37">
        <v>0.18445356195141865</v>
      </c>
      <c r="G33" s="37">
        <v>0.2665558510638298</v>
      </c>
      <c r="H33" s="105">
        <f t="shared" si="0"/>
        <v>0.28552415799319314</v>
      </c>
      <c r="I33" s="27">
        <v>0.3951890034364262</v>
      </c>
      <c r="J33" s="27">
        <v>0.17585931254996007</v>
      </c>
      <c r="K33" s="53">
        <f t="shared" si="2"/>
        <v>0.37700282752120645</v>
      </c>
      <c r="L33" s="81">
        <f>COUNT(O33:CE33)</f>
        <v>18</v>
      </c>
      <c r="M33" s="109">
        <f>SUM(O33:IV33)</f>
        <v>24</v>
      </c>
      <c r="N33" s="81">
        <f t="shared" si="1"/>
        <v>26.08695652173913</v>
      </c>
      <c r="O33" s="20"/>
      <c r="P33" s="20">
        <v>1</v>
      </c>
      <c r="Q33" s="20">
        <v>1</v>
      </c>
      <c r="R33" s="20"/>
      <c r="S33" s="20"/>
      <c r="Y33">
        <v>1</v>
      </c>
      <c r="AA33">
        <v>2</v>
      </c>
      <c r="AC33">
        <v>1</v>
      </c>
      <c r="AO33">
        <v>2</v>
      </c>
      <c r="AQ33">
        <v>1</v>
      </c>
      <c r="AT33">
        <v>1</v>
      </c>
      <c r="AV33">
        <v>1</v>
      </c>
      <c r="BA33">
        <v>2</v>
      </c>
      <c r="BB33">
        <v>1</v>
      </c>
      <c r="BC33">
        <v>1</v>
      </c>
      <c r="BN33">
        <v>1</v>
      </c>
      <c r="BP33">
        <v>3</v>
      </c>
      <c r="BQ33">
        <v>1</v>
      </c>
      <c r="BT33">
        <v>2</v>
      </c>
      <c r="BW33">
        <v>1</v>
      </c>
      <c r="BX33">
        <v>1</v>
      </c>
    </row>
    <row r="34" spans="1:60" ht="12.75">
      <c r="A34" s="1" t="s">
        <v>159</v>
      </c>
      <c r="B34" s="36"/>
      <c r="C34" s="36"/>
      <c r="D34" s="36"/>
      <c r="E34" s="36"/>
      <c r="F34" s="73" t="s">
        <v>181</v>
      </c>
      <c r="G34" s="73" t="s">
        <v>181</v>
      </c>
      <c r="H34" s="105">
        <f t="shared" si="0"/>
        <v>0</v>
      </c>
      <c r="I34" s="27"/>
      <c r="J34" s="27"/>
      <c r="K34" s="53">
        <f>M34*10/$K$4</f>
        <v>0.015708451146716935</v>
      </c>
      <c r="L34" s="81">
        <f>COUNT(O34:CE34)</f>
        <v>1</v>
      </c>
      <c r="M34" s="109">
        <f>SUM(O34:IV34)</f>
        <v>1</v>
      </c>
      <c r="N34" s="81">
        <f t="shared" si="1"/>
        <v>1.4492753623188406</v>
      </c>
      <c r="O34" s="20"/>
      <c r="P34" s="20"/>
      <c r="Q34" s="20"/>
      <c r="R34" s="20"/>
      <c r="S34" s="20"/>
      <c r="BH34">
        <v>1</v>
      </c>
    </row>
    <row r="35" spans="1:70" ht="12.75">
      <c r="A35" s="1" t="s">
        <v>11</v>
      </c>
      <c r="B35" s="36"/>
      <c r="C35" s="74" t="s">
        <v>181</v>
      </c>
      <c r="D35" s="36">
        <v>0.01</v>
      </c>
      <c r="E35" s="36">
        <v>0.02</v>
      </c>
      <c r="F35" s="37">
        <v>0.07582465809348847</v>
      </c>
      <c r="G35" s="37">
        <v>0.1521333358586276</v>
      </c>
      <c r="H35" s="105">
        <f t="shared" si="0"/>
        <v>0.5564826489324006</v>
      </c>
      <c r="I35" s="27">
        <v>0.6013745704467355</v>
      </c>
      <c r="J35" s="27">
        <v>0.5115907274180657</v>
      </c>
      <c r="K35" s="53">
        <f t="shared" si="2"/>
        <v>0.6126295947219605</v>
      </c>
      <c r="L35" s="81">
        <f>COUNT(O35:CE35)</f>
        <v>17</v>
      </c>
      <c r="M35" s="109">
        <f>SUM(O35:IV35)</f>
        <v>39</v>
      </c>
      <c r="N35" s="81">
        <f t="shared" si="1"/>
        <v>24.63768115942029</v>
      </c>
      <c r="O35" s="20"/>
      <c r="P35" s="20"/>
      <c r="Q35" s="20"/>
      <c r="R35" s="20"/>
      <c r="S35" s="20">
        <v>2</v>
      </c>
      <c r="AA35">
        <v>7</v>
      </c>
      <c r="AK35">
        <v>5</v>
      </c>
      <c r="AL35">
        <v>1</v>
      </c>
      <c r="AM35">
        <v>1</v>
      </c>
      <c r="AN35">
        <v>1</v>
      </c>
      <c r="AP35">
        <v>1</v>
      </c>
      <c r="AQ35">
        <v>1</v>
      </c>
      <c r="AR35">
        <v>3</v>
      </c>
      <c r="AS35">
        <v>3</v>
      </c>
      <c r="AW35">
        <v>1</v>
      </c>
      <c r="BB35">
        <v>1</v>
      </c>
      <c r="BF35">
        <v>1</v>
      </c>
      <c r="BH35">
        <v>3</v>
      </c>
      <c r="BN35">
        <v>5</v>
      </c>
      <c r="BQ35">
        <v>1</v>
      </c>
      <c r="BR35">
        <v>2</v>
      </c>
    </row>
    <row r="36" spans="1:66" ht="12.75">
      <c r="A36" s="1" t="s">
        <v>75</v>
      </c>
      <c r="B36" s="36"/>
      <c r="C36" s="74" t="s">
        <v>181</v>
      </c>
      <c r="D36" s="36">
        <v>0.01</v>
      </c>
      <c r="E36" s="74" t="s">
        <v>181</v>
      </c>
      <c r="F36" s="37">
        <v>0.01</v>
      </c>
      <c r="G36" s="37">
        <v>0.011705928142808932</v>
      </c>
      <c r="H36" s="105">
        <f t="shared" si="0"/>
        <v>0.058942536692295655</v>
      </c>
      <c r="I36" s="27">
        <v>0.08591065292096221</v>
      </c>
      <c r="J36" s="27">
        <v>0.031974420463629104</v>
      </c>
      <c r="K36" s="53">
        <f t="shared" si="2"/>
        <v>0.03141690229343387</v>
      </c>
      <c r="L36" s="81">
        <f>COUNT(O36:CE36)</f>
        <v>2</v>
      </c>
      <c r="M36" s="109">
        <f>SUM(O36:IV36)</f>
        <v>2</v>
      </c>
      <c r="N36" s="81">
        <f t="shared" si="1"/>
        <v>2.898550724637681</v>
      </c>
      <c r="O36" s="20"/>
      <c r="P36" s="20"/>
      <c r="Q36" s="20"/>
      <c r="R36" s="20"/>
      <c r="S36" s="20"/>
      <c r="BH36">
        <v>1</v>
      </c>
      <c r="BN36">
        <v>1</v>
      </c>
    </row>
    <row r="37" spans="1:83" ht="12.75">
      <c r="A37" s="1" t="s">
        <v>12</v>
      </c>
      <c r="B37" s="36"/>
      <c r="C37" s="74" t="s">
        <v>181</v>
      </c>
      <c r="D37" s="74" t="s">
        <v>181</v>
      </c>
      <c r="E37" s="36">
        <v>0.01</v>
      </c>
      <c r="F37" s="37">
        <v>0.021041232904674422</v>
      </c>
      <c r="G37" s="37">
        <v>0.034591831020926465</v>
      </c>
      <c r="H37" s="105">
        <f t="shared" si="0"/>
        <v>0.0165846704080035</v>
      </c>
      <c r="I37" s="27">
        <v>0.017182130584192445</v>
      </c>
      <c r="J37" s="27">
        <v>0.015987210231814552</v>
      </c>
      <c r="K37" s="92">
        <f>M37*10/$K$4</f>
        <v>0.015708451146716935</v>
      </c>
      <c r="L37" s="93">
        <v>1</v>
      </c>
      <c r="M37" s="110">
        <v>1</v>
      </c>
      <c r="N37" s="81">
        <f t="shared" si="1"/>
        <v>1.4492753623188406</v>
      </c>
      <c r="O37" s="94"/>
      <c r="P37" s="94"/>
      <c r="Q37" s="94"/>
      <c r="R37" s="94"/>
      <c r="S37" s="94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</row>
    <row r="38" spans="1:83" ht="12.75">
      <c r="A38" s="1" t="s">
        <v>176</v>
      </c>
      <c r="B38" s="36"/>
      <c r="C38" s="70"/>
      <c r="D38" s="70"/>
      <c r="E38" s="36"/>
      <c r="F38" s="73" t="s">
        <v>181</v>
      </c>
      <c r="G38" s="73" t="s">
        <v>181</v>
      </c>
      <c r="H38" s="105">
        <f t="shared" si="0"/>
        <v>0</v>
      </c>
      <c r="I38" s="27"/>
      <c r="J38" s="27"/>
      <c r="K38" s="92">
        <f>M38*10/$K$4</f>
        <v>0</v>
      </c>
      <c r="L38" s="93"/>
      <c r="M38" s="110"/>
      <c r="N38" s="81">
        <f t="shared" si="1"/>
        <v>0</v>
      </c>
      <c r="O38" s="94"/>
      <c r="P38" s="94"/>
      <c r="Q38" s="94"/>
      <c r="R38" s="94"/>
      <c r="S38" s="94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</row>
    <row r="39" spans="1:66" ht="12.75">
      <c r="A39" s="1" t="s">
        <v>95</v>
      </c>
      <c r="B39" s="36">
        <v>0.06</v>
      </c>
      <c r="C39" s="36">
        <v>0.02</v>
      </c>
      <c r="D39" s="36">
        <v>0.02</v>
      </c>
      <c r="E39" s="36">
        <v>0.01</v>
      </c>
      <c r="F39" s="37">
        <v>0.010041232904674425</v>
      </c>
      <c r="G39" s="37">
        <v>0.008291429220135467</v>
      </c>
      <c r="H39" s="105">
        <f t="shared" si="0"/>
        <v>0.017182130584192445</v>
      </c>
      <c r="I39" s="27">
        <v>0.03436426116838489</v>
      </c>
      <c r="J39" s="27"/>
      <c r="K39" s="53">
        <f t="shared" si="2"/>
        <v>0.015708451146716935</v>
      </c>
      <c r="L39" s="81">
        <f>COUNT(O39:CE39)</f>
        <v>1</v>
      </c>
      <c r="M39" s="109">
        <f>SUM(O39:IV39)</f>
        <v>1</v>
      </c>
      <c r="N39" s="81">
        <f t="shared" si="1"/>
        <v>1.4492753623188406</v>
      </c>
      <c r="O39" s="20"/>
      <c r="P39" s="20"/>
      <c r="Q39" s="20"/>
      <c r="R39" s="20"/>
      <c r="S39" s="20"/>
      <c r="BN39">
        <v>1</v>
      </c>
    </row>
    <row r="40" spans="1:21" ht="12.75">
      <c r="A40" s="1" t="s">
        <v>164</v>
      </c>
      <c r="B40" s="36"/>
      <c r="C40" s="36">
        <v>0.01</v>
      </c>
      <c r="D40" s="74" t="s">
        <v>181</v>
      </c>
      <c r="E40" s="74" t="s">
        <v>181</v>
      </c>
      <c r="F40" s="73" t="s">
        <v>181</v>
      </c>
      <c r="G40" s="73" t="s">
        <v>181</v>
      </c>
      <c r="H40" s="105">
        <f t="shared" si="0"/>
        <v>0</v>
      </c>
      <c r="I40" s="27"/>
      <c r="J40" s="27"/>
      <c r="K40" s="53">
        <f>M40*10/$K$4</f>
        <v>0.015708451146716935</v>
      </c>
      <c r="L40" s="81">
        <f>COUNT(O40:CE40)</f>
        <v>1</v>
      </c>
      <c r="M40" s="109">
        <f>SUM(O40:IV40)</f>
        <v>1</v>
      </c>
      <c r="N40" s="81">
        <f t="shared" si="1"/>
        <v>1.4492753623188406</v>
      </c>
      <c r="O40" s="20"/>
      <c r="P40" s="20"/>
      <c r="Q40" s="20"/>
      <c r="R40" s="20"/>
      <c r="S40" s="20"/>
      <c r="U40">
        <v>1</v>
      </c>
    </row>
    <row r="41" spans="1:83" ht="12.75">
      <c r="A41" s="1" t="s">
        <v>13</v>
      </c>
      <c r="B41" s="36">
        <v>0.13</v>
      </c>
      <c r="C41" s="36">
        <v>0.35</v>
      </c>
      <c r="D41" s="36">
        <v>0.23</v>
      </c>
      <c r="E41" s="36">
        <v>0.17</v>
      </c>
      <c r="F41" s="37">
        <v>0.20645356195141867</v>
      </c>
      <c r="G41" s="37">
        <v>0.20342392639908616</v>
      </c>
      <c r="H41" s="105">
        <f t="shared" si="0"/>
        <v>0.12528121832430966</v>
      </c>
      <c r="I41" s="27">
        <v>0.154639175257732</v>
      </c>
      <c r="J41" s="27">
        <v>0.0959232613908873</v>
      </c>
      <c r="K41" s="92">
        <f>M41*10/$K$4</f>
        <v>0.20420986490732015</v>
      </c>
      <c r="L41" s="93">
        <v>9</v>
      </c>
      <c r="M41" s="110">
        <v>13</v>
      </c>
      <c r="N41" s="81">
        <f t="shared" si="1"/>
        <v>13.043478260869565</v>
      </c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</row>
    <row r="42" spans="1:83" ht="12.75">
      <c r="A42" s="1" t="s">
        <v>14</v>
      </c>
      <c r="B42" s="36">
        <v>3.33</v>
      </c>
      <c r="C42" s="37">
        <v>1.5</v>
      </c>
      <c r="D42" s="36">
        <v>1.33</v>
      </c>
      <c r="E42" s="36">
        <v>0.56</v>
      </c>
      <c r="F42" s="37">
        <v>0.16608246580934888</v>
      </c>
      <c r="G42" s="37">
        <v>0.28317855395849556</v>
      </c>
      <c r="H42" s="105">
        <f t="shared" si="0"/>
        <v>0.07492974692411021</v>
      </c>
      <c r="I42" s="27">
        <v>0.08591065292096221</v>
      </c>
      <c r="J42" s="27">
        <v>0.06394884092725821</v>
      </c>
      <c r="K42" s="92">
        <f>M42*10/$K$4</f>
        <v>0.6283380458686775</v>
      </c>
      <c r="L42" s="93">
        <v>4</v>
      </c>
      <c r="M42" s="110">
        <v>40</v>
      </c>
      <c r="N42" s="81">
        <f t="shared" si="1"/>
        <v>5.797101449275362</v>
      </c>
      <c r="O42" s="94"/>
      <c r="P42" s="94"/>
      <c r="Q42" s="94"/>
      <c r="R42" s="94"/>
      <c r="S42" s="94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</row>
    <row r="43" spans="1:83" ht="12.75">
      <c r="A43" s="1" t="s">
        <v>67</v>
      </c>
      <c r="B43" s="36">
        <v>0.01</v>
      </c>
      <c r="C43" s="36">
        <v>0.05</v>
      </c>
      <c r="D43" s="36">
        <v>0.01</v>
      </c>
      <c r="E43" s="36">
        <v>0.02</v>
      </c>
      <c r="F43" s="37">
        <v>0.006041232904674424</v>
      </c>
      <c r="G43" s="37">
        <v>0.02770201195672592</v>
      </c>
      <c r="H43" s="105">
        <f t="shared" si="0"/>
        <v>0.02517573570009972</v>
      </c>
      <c r="I43" s="27">
        <v>0.03436426116838489</v>
      </c>
      <c r="J43" s="27">
        <v>0.015987210231814552</v>
      </c>
      <c r="K43" s="92">
        <f>M43*10/$K$4</f>
        <v>0.03141690229343387</v>
      </c>
      <c r="L43" s="93">
        <v>2</v>
      </c>
      <c r="M43" s="110">
        <v>2</v>
      </c>
      <c r="N43" s="81">
        <f t="shared" si="1"/>
        <v>2.898550724637681</v>
      </c>
      <c r="O43" s="94"/>
      <c r="P43" s="94"/>
      <c r="Q43" s="94"/>
      <c r="R43" s="94"/>
      <c r="S43" s="94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</row>
    <row r="44" spans="1:35" ht="12.75">
      <c r="A44" s="1" t="s">
        <v>131</v>
      </c>
      <c r="B44" s="36">
        <v>0.63</v>
      </c>
      <c r="C44" s="36">
        <v>0.32</v>
      </c>
      <c r="D44" s="36">
        <v>0.02</v>
      </c>
      <c r="E44" s="36">
        <v>0.06</v>
      </c>
      <c r="F44" s="37">
        <v>0.02624739742804654</v>
      </c>
      <c r="G44" s="37">
        <v>0.10592759007369508</v>
      </c>
      <c r="H44" s="105">
        <f t="shared" si="0"/>
        <v>0.08113097151145066</v>
      </c>
      <c r="I44" s="27">
        <v>0.03436426116838489</v>
      </c>
      <c r="J44" s="27">
        <v>0.12789768185451642</v>
      </c>
      <c r="K44" s="53">
        <f>M44*10/$K$4</f>
        <v>0.486961985548225</v>
      </c>
      <c r="L44" s="81">
        <f>COUNT(O44:CE44)</f>
        <v>2</v>
      </c>
      <c r="M44" s="109">
        <f>SUM(O44:IV44)</f>
        <v>31</v>
      </c>
      <c r="N44" s="81">
        <f t="shared" si="1"/>
        <v>2.898550724637681</v>
      </c>
      <c r="O44" s="20"/>
      <c r="P44" s="20">
        <v>8</v>
      </c>
      <c r="Q44" s="20"/>
      <c r="R44" s="20"/>
      <c r="S44" s="20"/>
      <c r="AI44">
        <v>23</v>
      </c>
    </row>
    <row r="45" spans="1:70" ht="12.75">
      <c r="A45" s="1" t="s">
        <v>15</v>
      </c>
      <c r="B45" s="36">
        <v>2.93</v>
      </c>
      <c r="C45" s="36">
        <v>2.12</v>
      </c>
      <c r="D45" s="36">
        <v>1.99</v>
      </c>
      <c r="E45" s="36">
        <v>0.65</v>
      </c>
      <c r="F45" s="37">
        <v>0.8988142478056748</v>
      </c>
      <c r="G45" s="37">
        <v>0.6942047872340424</v>
      </c>
      <c r="H45" s="105">
        <f t="shared" si="0"/>
        <v>0.8142146076952872</v>
      </c>
      <c r="I45" s="27">
        <v>1.1168384879725088</v>
      </c>
      <c r="J45" s="27">
        <v>0.5115907274180657</v>
      </c>
      <c r="K45" s="53">
        <f t="shared" si="2"/>
        <v>0.8011310084825637</v>
      </c>
      <c r="L45" s="81">
        <f>COUNT(O45:CE45)</f>
        <v>11</v>
      </c>
      <c r="M45" s="109">
        <f>SUM(O45:IV45)</f>
        <v>51</v>
      </c>
      <c r="N45" s="81">
        <f t="shared" si="1"/>
        <v>15.942028985507246</v>
      </c>
      <c r="O45" s="20">
        <v>5</v>
      </c>
      <c r="P45" s="20">
        <v>10</v>
      </c>
      <c r="Q45" s="20"/>
      <c r="R45" s="20"/>
      <c r="S45" s="20"/>
      <c r="AH45">
        <v>7</v>
      </c>
      <c r="AT45">
        <v>2</v>
      </c>
      <c r="BC45">
        <v>2</v>
      </c>
      <c r="BD45">
        <v>12</v>
      </c>
      <c r="BH45">
        <v>6</v>
      </c>
      <c r="BJ45">
        <v>2</v>
      </c>
      <c r="BK45">
        <v>2</v>
      </c>
      <c r="BP45">
        <v>1</v>
      </c>
      <c r="BR45">
        <v>2</v>
      </c>
    </row>
    <row r="46" spans="1:19" ht="12.75">
      <c r="A46" s="1" t="s">
        <v>16</v>
      </c>
      <c r="B46" s="36"/>
      <c r="C46" s="36">
        <v>0.41</v>
      </c>
      <c r="D46" s="36">
        <v>0.19</v>
      </c>
      <c r="E46" s="36">
        <v>0.16</v>
      </c>
      <c r="F46" s="37">
        <v>0.2924019187589304</v>
      </c>
      <c r="G46" s="37">
        <v>0.007585288522511097</v>
      </c>
      <c r="H46" s="105">
        <f t="shared" si="0"/>
        <v>0.02517573570009972</v>
      </c>
      <c r="I46" s="27">
        <v>0.03436426116838489</v>
      </c>
      <c r="J46" s="27">
        <v>0.015987210231814552</v>
      </c>
      <c r="K46" s="53">
        <f t="shared" si="2"/>
        <v>0</v>
      </c>
      <c r="L46" s="81">
        <f>COUNT(O46:CE46)</f>
        <v>0</v>
      </c>
      <c r="M46" s="109">
        <f>SUM(O46:IV46)</f>
        <v>0</v>
      </c>
      <c r="N46" s="81">
        <f t="shared" si="1"/>
        <v>0</v>
      </c>
      <c r="O46" s="20"/>
      <c r="P46" s="20"/>
      <c r="Q46" s="20"/>
      <c r="R46" s="20"/>
      <c r="S46" s="20"/>
    </row>
    <row r="47" spans="1:83" ht="12.75">
      <c r="A47" s="52" t="s">
        <v>107</v>
      </c>
      <c r="B47" s="36"/>
      <c r="C47" s="36"/>
      <c r="D47" s="36"/>
      <c r="E47" s="36"/>
      <c r="F47" s="37">
        <v>0.0113145091798816</v>
      </c>
      <c r="G47" s="37"/>
      <c r="H47" s="105">
        <f t="shared" si="0"/>
        <v>0.008591065292096222</v>
      </c>
      <c r="I47" s="27">
        <v>0.017182130584192445</v>
      </c>
      <c r="J47" s="27"/>
      <c r="K47" s="92">
        <f>M47*10/$K$4</f>
        <v>0</v>
      </c>
      <c r="L47" s="93"/>
      <c r="M47" s="110"/>
      <c r="N47" s="81">
        <f t="shared" si="1"/>
        <v>0</v>
      </c>
      <c r="O47" s="94"/>
      <c r="P47" s="94"/>
      <c r="Q47" s="94"/>
      <c r="R47" s="94"/>
      <c r="S47" s="94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</row>
    <row r="48" spans="1:27" ht="12.75">
      <c r="A48" s="52" t="s">
        <v>211</v>
      </c>
      <c r="B48" s="36"/>
      <c r="C48" s="36"/>
      <c r="D48" s="36"/>
      <c r="E48" s="36"/>
      <c r="F48" s="37"/>
      <c r="G48" s="73" t="s">
        <v>181</v>
      </c>
      <c r="H48" s="105">
        <f t="shared" si="0"/>
        <v>0.017182130584192445</v>
      </c>
      <c r="I48" s="27">
        <v>0.03436426116838489</v>
      </c>
      <c r="J48" s="27"/>
      <c r="K48" s="53">
        <f aca="true" t="shared" si="4" ref="K48:K55">M48*10/$K$4</f>
        <v>0.015708451146716935</v>
      </c>
      <c r="L48" s="81">
        <f>COUNT(O48:CE48)</f>
        <v>1</v>
      </c>
      <c r="M48" s="109">
        <f>SUM(O48:IV48)</f>
        <v>1</v>
      </c>
      <c r="N48" s="81">
        <f t="shared" si="1"/>
        <v>1.4492753623188406</v>
      </c>
      <c r="O48" s="20"/>
      <c r="P48" s="20"/>
      <c r="Q48" s="20"/>
      <c r="R48" s="20"/>
      <c r="S48" s="20"/>
      <c r="AA48">
        <v>1</v>
      </c>
    </row>
    <row r="49" spans="1:19" ht="12.75">
      <c r="A49" s="52" t="s">
        <v>267</v>
      </c>
      <c r="B49" s="36"/>
      <c r="C49" s="36"/>
      <c r="D49" s="36"/>
      <c r="E49" s="36"/>
      <c r="F49" s="37"/>
      <c r="G49" s="37"/>
      <c r="H49" s="105">
        <f t="shared" si="0"/>
        <v>0.008591065292096222</v>
      </c>
      <c r="I49" s="27">
        <v>0.017182130584192445</v>
      </c>
      <c r="J49" s="27"/>
      <c r="K49" s="53">
        <f>M49*10/$K$4</f>
        <v>0</v>
      </c>
      <c r="L49" s="81">
        <f>COUNT(O49:CE49)</f>
        <v>0</v>
      </c>
      <c r="M49" s="109">
        <f>SUM(O49:IV49)</f>
        <v>0</v>
      </c>
      <c r="N49" s="81">
        <f t="shared" si="1"/>
        <v>0</v>
      </c>
      <c r="O49" s="20"/>
      <c r="P49" s="20"/>
      <c r="Q49" s="20"/>
      <c r="R49" s="20"/>
      <c r="S49" s="20"/>
    </row>
    <row r="50" spans="1:76" ht="12.75">
      <c r="A50" s="1" t="s">
        <v>136</v>
      </c>
      <c r="B50" s="36"/>
      <c r="C50" s="36">
        <v>0.05</v>
      </c>
      <c r="D50" s="74" t="s">
        <v>181</v>
      </c>
      <c r="E50" s="36">
        <v>0.03</v>
      </c>
      <c r="F50" s="37">
        <v>0.015</v>
      </c>
      <c r="G50" s="37">
        <v>0.4032452034067511</v>
      </c>
      <c r="H50" s="105">
        <f t="shared" si="0"/>
        <v>2.7540853914806305</v>
      </c>
      <c r="I50" s="27">
        <v>4.261168384879726</v>
      </c>
      <c r="J50" s="27">
        <v>1.247002398081535</v>
      </c>
      <c r="K50" s="53">
        <f t="shared" si="4"/>
        <v>0.5183788878416589</v>
      </c>
      <c r="L50" s="81">
        <f>COUNT(O50:CE50)</f>
        <v>5</v>
      </c>
      <c r="M50" s="109">
        <f>SUM(O50:IV50)</f>
        <v>33</v>
      </c>
      <c r="N50" s="81">
        <f t="shared" si="1"/>
        <v>7.246376811594203</v>
      </c>
      <c r="O50" s="20"/>
      <c r="P50" s="20"/>
      <c r="Q50" s="20"/>
      <c r="R50" s="20"/>
      <c r="S50" s="20"/>
      <c r="AC50">
        <v>3</v>
      </c>
      <c r="AQ50">
        <v>17</v>
      </c>
      <c r="AU50">
        <v>4</v>
      </c>
      <c r="BF50">
        <v>6</v>
      </c>
      <c r="BX50">
        <v>3</v>
      </c>
    </row>
    <row r="51" spans="1:24" ht="12.75">
      <c r="A51" s="1" t="s">
        <v>202</v>
      </c>
      <c r="B51" s="36"/>
      <c r="C51" s="36"/>
      <c r="D51" s="74"/>
      <c r="E51" s="36"/>
      <c r="F51" s="37"/>
      <c r="G51" s="37">
        <v>0.36960106382978725</v>
      </c>
      <c r="H51" s="105">
        <f t="shared" si="0"/>
        <v>0.03996802557953638</v>
      </c>
      <c r="I51" s="27"/>
      <c r="J51" s="27">
        <v>0.07993605115907276</v>
      </c>
      <c r="K51" s="53">
        <f t="shared" si="4"/>
        <v>0.97392397109645</v>
      </c>
      <c r="L51" s="81">
        <f>COUNT(O51:CE51)</f>
        <v>1</v>
      </c>
      <c r="M51" s="109">
        <f>SUM(O51:IV51)</f>
        <v>62</v>
      </c>
      <c r="N51" s="81">
        <f t="shared" si="1"/>
        <v>1.4492753623188406</v>
      </c>
      <c r="O51" s="20"/>
      <c r="P51" s="20"/>
      <c r="Q51" s="20"/>
      <c r="R51" s="20"/>
      <c r="S51" s="20"/>
      <c r="X51">
        <v>62</v>
      </c>
    </row>
    <row r="52" spans="1:19" ht="12.75">
      <c r="A52" s="1" t="s">
        <v>186</v>
      </c>
      <c r="B52" s="36"/>
      <c r="C52" s="74" t="s">
        <v>181</v>
      </c>
      <c r="D52" s="70"/>
      <c r="E52" s="36"/>
      <c r="F52" s="37"/>
      <c r="G52" s="73" t="s">
        <v>181</v>
      </c>
      <c r="H52" s="105">
        <f t="shared" si="0"/>
        <v>0</v>
      </c>
      <c r="I52" s="27"/>
      <c r="J52" s="27"/>
      <c r="K52" s="53">
        <f t="shared" si="4"/>
        <v>0</v>
      </c>
      <c r="L52" s="81">
        <f>COUNT(O52:CE52)</f>
        <v>0</v>
      </c>
      <c r="M52" s="109">
        <f>SUM(O52:IV52)</f>
        <v>0</v>
      </c>
      <c r="N52" s="81">
        <f t="shared" si="1"/>
        <v>0</v>
      </c>
      <c r="O52" s="20"/>
      <c r="P52" s="20"/>
      <c r="Q52" s="20"/>
      <c r="R52" s="20"/>
      <c r="S52" s="20"/>
    </row>
    <row r="53" spans="1:19" ht="12.75">
      <c r="A53" s="1" t="s">
        <v>150</v>
      </c>
      <c r="B53" s="36"/>
      <c r="C53" s="36"/>
      <c r="D53" s="36"/>
      <c r="E53" s="36"/>
      <c r="F53" s="37">
        <v>0.01</v>
      </c>
      <c r="G53" s="73" t="s">
        <v>181</v>
      </c>
      <c r="H53" s="105">
        <f t="shared" si="0"/>
        <v>0</v>
      </c>
      <c r="I53" s="27"/>
      <c r="J53" s="27"/>
      <c r="K53" s="53">
        <f t="shared" si="4"/>
        <v>0</v>
      </c>
      <c r="L53" s="81">
        <f>COUNT(O53:CE53)</f>
        <v>0</v>
      </c>
      <c r="M53" s="109">
        <f>SUM(O53:IV53)</f>
        <v>0</v>
      </c>
      <c r="N53" s="81">
        <f t="shared" si="1"/>
        <v>0</v>
      </c>
      <c r="O53" s="20"/>
      <c r="P53" s="20"/>
      <c r="Q53" s="20"/>
      <c r="R53" s="20"/>
      <c r="S53" s="20"/>
    </row>
    <row r="54" spans="1:19" ht="12.75">
      <c r="A54" s="52" t="s">
        <v>245</v>
      </c>
      <c r="B54" s="36"/>
      <c r="C54" s="36"/>
      <c r="D54" s="36"/>
      <c r="E54" s="36"/>
      <c r="F54" s="37"/>
      <c r="G54" s="73" t="s">
        <v>181</v>
      </c>
      <c r="H54" s="105">
        <f t="shared" si="0"/>
        <v>0</v>
      </c>
      <c r="I54" s="27"/>
      <c r="J54" s="27"/>
      <c r="K54" s="53">
        <f>M54*10/$K$4</f>
        <v>0</v>
      </c>
      <c r="L54" s="81">
        <f>COUNT(O54:CE54)</f>
        <v>0</v>
      </c>
      <c r="M54" s="109">
        <f>SUM(O54:IV54)</f>
        <v>0</v>
      </c>
      <c r="N54" s="81">
        <f t="shared" si="1"/>
        <v>0</v>
      </c>
      <c r="O54" s="20"/>
      <c r="P54" s="20"/>
      <c r="Q54" s="20"/>
      <c r="R54" s="20"/>
      <c r="S54" s="20"/>
    </row>
    <row r="55" spans="1:24" ht="12.75">
      <c r="A55" s="1" t="s">
        <v>167</v>
      </c>
      <c r="B55" s="36"/>
      <c r="C55" s="36"/>
      <c r="D55" s="36"/>
      <c r="E55" s="36">
        <v>0.03</v>
      </c>
      <c r="F55" s="73" t="s">
        <v>181</v>
      </c>
      <c r="G55" s="37">
        <v>0.056245092482824124</v>
      </c>
      <c r="H55" s="105">
        <f t="shared" si="0"/>
        <v>0.05953999686848461</v>
      </c>
      <c r="I55" s="27">
        <v>0.10309278350515466</v>
      </c>
      <c r="J55" s="27">
        <v>0.015987210231814552</v>
      </c>
      <c r="K55" s="53">
        <f t="shared" si="4"/>
        <v>0.015708451146716935</v>
      </c>
      <c r="L55" s="81">
        <f>COUNT(O55:CE55)</f>
        <v>1</v>
      </c>
      <c r="M55" s="109">
        <f>SUM(O55:IV55)</f>
        <v>1</v>
      </c>
      <c r="N55" s="81">
        <f t="shared" si="1"/>
        <v>1.4492753623188406</v>
      </c>
      <c r="O55" s="20"/>
      <c r="P55" s="20"/>
      <c r="Q55" s="20"/>
      <c r="R55" s="20"/>
      <c r="S55" s="20"/>
      <c r="X55">
        <v>1</v>
      </c>
    </row>
    <row r="56" spans="1:81" ht="12.75">
      <c r="A56" s="1" t="s">
        <v>68</v>
      </c>
      <c r="B56" s="36"/>
      <c r="C56" s="36">
        <v>0.12</v>
      </c>
      <c r="D56" s="36">
        <v>0.04</v>
      </c>
      <c r="E56" s="36">
        <v>1.22</v>
      </c>
      <c r="F56" s="37">
        <v>0.10904123290467442</v>
      </c>
      <c r="G56" s="37">
        <v>1.7516941489361701</v>
      </c>
      <c r="H56" s="105">
        <f t="shared" si="0"/>
        <v>3.1854310366140086</v>
      </c>
      <c r="I56" s="27">
        <v>5.171821305841926</v>
      </c>
      <c r="J56" s="27">
        <v>1.1990407673860914</v>
      </c>
      <c r="K56" s="53">
        <f t="shared" si="2"/>
        <v>0.8639648130694315</v>
      </c>
      <c r="L56" s="81">
        <f>COUNT(O56:CE56)</f>
        <v>9</v>
      </c>
      <c r="M56" s="109">
        <f>SUM(O56:IV56)</f>
        <v>55</v>
      </c>
      <c r="N56" s="81">
        <f t="shared" si="1"/>
        <v>13.043478260869565</v>
      </c>
      <c r="O56" s="20"/>
      <c r="P56" s="20"/>
      <c r="Q56" s="20"/>
      <c r="R56" s="20"/>
      <c r="S56" s="20">
        <v>10</v>
      </c>
      <c r="X56">
        <v>15</v>
      </c>
      <c r="AK56">
        <v>4</v>
      </c>
      <c r="AQ56">
        <v>1</v>
      </c>
      <c r="AU56">
        <v>15</v>
      </c>
      <c r="AV56">
        <v>2</v>
      </c>
      <c r="BF56">
        <v>4</v>
      </c>
      <c r="BL56">
        <v>2</v>
      </c>
      <c r="CC56">
        <v>2</v>
      </c>
    </row>
    <row r="57" spans="1:81" ht="12.75">
      <c r="A57" s="1" t="s">
        <v>17</v>
      </c>
      <c r="B57" s="36">
        <v>0.55</v>
      </c>
      <c r="C57" s="36">
        <v>0.55</v>
      </c>
      <c r="D57" s="36">
        <v>2.13</v>
      </c>
      <c r="E57" s="36">
        <v>12.34</v>
      </c>
      <c r="F57" s="37">
        <v>13.391224535619514</v>
      </c>
      <c r="G57" s="37">
        <v>31.299587765957448</v>
      </c>
      <c r="H57" s="105">
        <f t="shared" si="0"/>
        <v>65.4491870421189</v>
      </c>
      <c r="I57" s="27">
        <v>92.1134020618557</v>
      </c>
      <c r="J57" s="27">
        <v>38.7849720223821</v>
      </c>
      <c r="K57" s="53">
        <f t="shared" si="2"/>
        <v>62.77097078228088</v>
      </c>
      <c r="L57" s="81">
        <f>COUNT(O57:CE57)</f>
        <v>40</v>
      </c>
      <c r="M57" s="109">
        <f>SUM(O57:IV57)</f>
        <v>3996</v>
      </c>
      <c r="N57" s="81">
        <f t="shared" si="1"/>
        <v>57.971014492753625</v>
      </c>
      <c r="O57" s="20"/>
      <c r="P57" s="20"/>
      <c r="Q57" s="20">
        <v>37</v>
      </c>
      <c r="R57" s="20">
        <v>15</v>
      </c>
      <c r="S57" s="20">
        <v>140</v>
      </c>
      <c r="T57">
        <v>2</v>
      </c>
      <c r="U57" s="20">
        <v>11</v>
      </c>
      <c r="V57" s="20">
        <v>9</v>
      </c>
      <c r="X57" s="20">
        <v>8</v>
      </c>
      <c r="Y57" s="20"/>
      <c r="Z57">
        <v>9</v>
      </c>
      <c r="AA57">
        <v>20</v>
      </c>
      <c r="AE57">
        <v>78</v>
      </c>
      <c r="AF57">
        <v>6</v>
      </c>
      <c r="AK57">
        <v>34</v>
      </c>
      <c r="AN57">
        <v>24</v>
      </c>
      <c r="AO57">
        <v>54</v>
      </c>
      <c r="AP57">
        <v>102</v>
      </c>
      <c r="AQ57">
        <v>207</v>
      </c>
      <c r="AU57">
        <v>7</v>
      </c>
      <c r="AV57">
        <v>3</v>
      </c>
      <c r="AW57">
        <v>11</v>
      </c>
      <c r="AX57">
        <v>20</v>
      </c>
      <c r="AY57">
        <v>9</v>
      </c>
      <c r="AZ57">
        <v>1</v>
      </c>
      <c r="BA57">
        <v>15</v>
      </c>
      <c r="BB57">
        <v>35</v>
      </c>
      <c r="BF57">
        <v>17</v>
      </c>
      <c r="BL57">
        <v>2</v>
      </c>
      <c r="BP57">
        <v>376</v>
      </c>
      <c r="BQ57">
        <v>1</v>
      </c>
      <c r="BR57">
        <v>1250</v>
      </c>
      <c r="BS57">
        <v>80</v>
      </c>
      <c r="BT57">
        <v>700</v>
      </c>
      <c r="BU57">
        <v>2</v>
      </c>
      <c r="BV57">
        <v>41</v>
      </c>
      <c r="BW57">
        <v>154</v>
      </c>
      <c r="BX57">
        <v>255</v>
      </c>
      <c r="BY57">
        <v>62</v>
      </c>
      <c r="BZ57">
        <v>47</v>
      </c>
      <c r="CA57">
        <v>136</v>
      </c>
      <c r="CB57">
        <v>2</v>
      </c>
      <c r="CC57">
        <v>14</v>
      </c>
    </row>
    <row r="58" spans="1:19" ht="12.75">
      <c r="A58" s="1" t="s">
        <v>195</v>
      </c>
      <c r="B58" s="36"/>
      <c r="C58" s="36"/>
      <c r="D58" s="36"/>
      <c r="E58" s="36"/>
      <c r="F58" s="37"/>
      <c r="G58" s="73" t="s">
        <v>181</v>
      </c>
      <c r="H58" s="105">
        <f t="shared" si="0"/>
        <v>0.008591065292096222</v>
      </c>
      <c r="I58" s="27">
        <v>0.017182130584192445</v>
      </c>
      <c r="J58" s="27"/>
      <c r="K58" s="53">
        <f>M58*10/$K$4</f>
        <v>0</v>
      </c>
      <c r="L58" s="81">
        <f>COUNT(O58:CE58)</f>
        <v>0</v>
      </c>
      <c r="M58" s="109">
        <f>SUM(O58:IV58)</f>
        <v>0</v>
      </c>
      <c r="N58" s="81">
        <f t="shared" si="1"/>
        <v>0</v>
      </c>
      <c r="O58" s="20"/>
      <c r="P58" s="20"/>
      <c r="Q58" s="20"/>
      <c r="R58" s="20"/>
      <c r="S58" s="20"/>
    </row>
    <row r="59" spans="1:79" ht="12.75">
      <c r="A59" s="1" t="s">
        <v>18</v>
      </c>
      <c r="B59" s="36"/>
      <c r="C59" s="36">
        <v>0.08</v>
      </c>
      <c r="D59" s="36">
        <v>0.23</v>
      </c>
      <c r="E59" s="37">
        <v>2.92</v>
      </c>
      <c r="F59" s="37">
        <v>2.382092467850582</v>
      </c>
      <c r="G59" s="37">
        <v>2.7758244680851063</v>
      </c>
      <c r="H59" s="105">
        <f t="shared" si="0"/>
        <v>4.3440505327696615</v>
      </c>
      <c r="I59" s="27">
        <v>5.618556701030929</v>
      </c>
      <c r="J59" s="27">
        <v>3.0695443645083937</v>
      </c>
      <c r="K59" s="53">
        <f t="shared" si="2"/>
        <v>5.183788878416589</v>
      </c>
      <c r="L59" s="81">
        <f>COUNT(O59:CE59)</f>
        <v>26</v>
      </c>
      <c r="M59" s="109">
        <f>SUM(O59:IV59)</f>
        <v>330</v>
      </c>
      <c r="N59" s="81">
        <f t="shared" si="1"/>
        <v>37.68115942028985</v>
      </c>
      <c r="O59" s="20"/>
      <c r="P59" s="20"/>
      <c r="Q59" s="20">
        <v>14</v>
      </c>
      <c r="R59" s="20">
        <v>2</v>
      </c>
      <c r="S59" s="20">
        <v>27</v>
      </c>
      <c r="V59">
        <v>10</v>
      </c>
      <c r="X59">
        <v>5</v>
      </c>
      <c r="Z59">
        <v>4</v>
      </c>
      <c r="AA59">
        <v>5</v>
      </c>
      <c r="AE59">
        <v>3</v>
      </c>
      <c r="AK59">
        <v>14</v>
      </c>
      <c r="AN59">
        <v>6</v>
      </c>
      <c r="AP59">
        <v>7</v>
      </c>
      <c r="AQ59">
        <v>8</v>
      </c>
      <c r="AU59">
        <v>2</v>
      </c>
      <c r="AX59">
        <v>2</v>
      </c>
      <c r="AY59">
        <v>4</v>
      </c>
      <c r="BB59">
        <v>3</v>
      </c>
      <c r="BF59">
        <v>12</v>
      </c>
      <c r="BL59">
        <v>3</v>
      </c>
      <c r="BP59">
        <v>15</v>
      </c>
      <c r="BR59">
        <v>120</v>
      </c>
      <c r="BS59">
        <v>8</v>
      </c>
      <c r="BT59">
        <v>10</v>
      </c>
      <c r="BV59">
        <v>7</v>
      </c>
      <c r="BW59">
        <v>13</v>
      </c>
      <c r="BX59">
        <v>21</v>
      </c>
      <c r="CA59">
        <v>5</v>
      </c>
    </row>
    <row r="60" spans="1:19" ht="12.75">
      <c r="A60" s="1" t="s">
        <v>84</v>
      </c>
      <c r="B60" s="36"/>
      <c r="C60" s="36"/>
      <c r="D60" s="74" t="s">
        <v>181</v>
      </c>
      <c r="E60" s="36">
        <v>0.01</v>
      </c>
      <c r="F60" s="73" t="s">
        <v>181</v>
      </c>
      <c r="G60" s="37">
        <v>0.0052338698067169575</v>
      </c>
      <c r="H60" s="105">
        <f t="shared" si="0"/>
        <v>0</v>
      </c>
      <c r="I60" s="27"/>
      <c r="J60" s="27"/>
      <c r="K60" s="53">
        <f t="shared" si="2"/>
        <v>0</v>
      </c>
      <c r="L60" s="81">
        <f>COUNT(O60:CE60)</f>
        <v>0</v>
      </c>
      <c r="M60" s="109">
        <f>SUM(O60:IV60)</f>
        <v>0</v>
      </c>
      <c r="N60" s="81">
        <f t="shared" si="1"/>
        <v>0</v>
      </c>
      <c r="O60" s="20"/>
      <c r="P60" s="20"/>
      <c r="Q60" s="20"/>
      <c r="R60" s="20"/>
      <c r="S60" s="20"/>
    </row>
    <row r="61" spans="1:19" ht="12.75">
      <c r="A61" s="1" t="s">
        <v>194</v>
      </c>
      <c r="B61" s="36"/>
      <c r="C61" s="36"/>
      <c r="D61" s="74"/>
      <c r="E61" s="36"/>
      <c r="F61" s="73"/>
      <c r="G61" s="37">
        <v>0.031769873900225926</v>
      </c>
      <c r="H61" s="105">
        <f t="shared" si="0"/>
        <v>0.2749140893470791</v>
      </c>
      <c r="I61" s="27">
        <v>0.5498281786941582</v>
      </c>
      <c r="J61" s="27"/>
      <c r="K61" s="53">
        <f>M61*10/$K$4</f>
        <v>0</v>
      </c>
      <c r="L61" s="81">
        <f>COUNT(O61:CE61)</f>
        <v>0</v>
      </c>
      <c r="M61" s="109">
        <f>SUM(O61:IV61)</f>
        <v>0</v>
      </c>
      <c r="N61" s="81">
        <f t="shared" si="1"/>
        <v>0</v>
      </c>
      <c r="O61" s="20"/>
      <c r="P61" s="20"/>
      <c r="Q61" s="20"/>
      <c r="R61" s="20"/>
      <c r="S61" s="20"/>
    </row>
    <row r="62" spans="1:24" ht="12.75">
      <c r="A62" s="1" t="s">
        <v>170</v>
      </c>
      <c r="B62" s="36"/>
      <c r="C62" s="36"/>
      <c r="D62" s="36">
        <v>0.01</v>
      </c>
      <c r="E62" s="36">
        <v>0.01</v>
      </c>
      <c r="F62" s="37">
        <v>0.01</v>
      </c>
      <c r="G62" s="37">
        <v>0.05950111366049789</v>
      </c>
      <c r="H62" s="105">
        <f t="shared" si="0"/>
        <v>0.13768366749899053</v>
      </c>
      <c r="I62" s="27">
        <v>0.05154639175257733</v>
      </c>
      <c r="J62" s="27">
        <v>0.22382094324540372</v>
      </c>
      <c r="K62" s="53">
        <f>M62*10/$K$4</f>
        <v>0.03141690229343387</v>
      </c>
      <c r="L62" s="81">
        <f>COUNT(O62:CE62)</f>
        <v>1</v>
      </c>
      <c r="M62" s="109">
        <f>SUM(O62:IV62)</f>
        <v>2</v>
      </c>
      <c r="N62" s="81">
        <f t="shared" si="1"/>
        <v>1.4492753623188406</v>
      </c>
      <c r="O62" s="20"/>
      <c r="P62" s="20"/>
      <c r="Q62" s="20"/>
      <c r="R62" s="20"/>
      <c r="S62" s="20"/>
      <c r="X62">
        <v>2</v>
      </c>
    </row>
    <row r="63" spans="1:79" ht="12.75">
      <c r="A63" s="1" t="s">
        <v>19</v>
      </c>
      <c r="B63" s="36">
        <v>19.13</v>
      </c>
      <c r="C63" s="36">
        <v>10.51</v>
      </c>
      <c r="D63" s="36">
        <v>20.61</v>
      </c>
      <c r="E63" s="36">
        <v>11.49</v>
      </c>
      <c r="F63" s="37">
        <v>6.232607675035721</v>
      </c>
      <c r="G63" s="37">
        <v>6.815236702127659</v>
      </c>
      <c r="H63" s="105">
        <f t="shared" si="0"/>
        <v>5.728571781749859</v>
      </c>
      <c r="I63" s="27">
        <v>7.044673539518902</v>
      </c>
      <c r="J63" s="27">
        <v>4.412470023980816</v>
      </c>
      <c r="K63" s="53">
        <f t="shared" si="2"/>
        <v>6.723217090794849</v>
      </c>
      <c r="L63" s="81">
        <f>COUNT(O63:CE63)</f>
        <v>25</v>
      </c>
      <c r="M63" s="109">
        <f>SUM(O63:IV63)</f>
        <v>428</v>
      </c>
      <c r="N63" s="81">
        <f t="shared" si="1"/>
        <v>36.231884057971016</v>
      </c>
      <c r="O63" s="20"/>
      <c r="P63" s="20">
        <v>3</v>
      </c>
      <c r="Q63" s="20"/>
      <c r="R63" s="20">
        <v>18</v>
      </c>
      <c r="S63" s="20"/>
      <c r="U63">
        <v>4</v>
      </c>
      <c r="W63">
        <v>4</v>
      </c>
      <c r="Y63">
        <v>6</v>
      </c>
      <c r="AE63">
        <v>7</v>
      </c>
      <c r="AH63">
        <v>44</v>
      </c>
      <c r="AL63">
        <v>55</v>
      </c>
      <c r="AN63">
        <v>8</v>
      </c>
      <c r="AO63">
        <v>16</v>
      </c>
      <c r="AP63">
        <v>44</v>
      </c>
      <c r="AQ63">
        <v>20</v>
      </c>
      <c r="AS63">
        <v>6</v>
      </c>
      <c r="AT63">
        <v>21</v>
      </c>
      <c r="BA63">
        <v>9</v>
      </c>
      <c r="BB63">
        <v>2</v>
      </c>
      <c r="BH63">
        <v>4</v>
      </c>
      <c r="BJ63">
        <v>87</v>
      </c>
      <c r="BK63">
        <v>7</v>
      </c>
      <c r="BP63">
        <v>18</v>
      </c>
      <c r="BR63">
        <v>2</v>
      </c>
      <c r="BS63">
        <v>23</v>
      </c>
      <c r="BT63">
        <v>2</v>
      </c>
      <c r="BU63">
        <v>9</v>
      </c>
      <c r="CA63">
        <v>9</v>
      </c>
    </row>
    <row r="64" spans="1:81" ht="12.75">
      <c r="A64" s="1" t="s">
        <v>20</v>
      </c>
      <c r="B64" s="36">
        <v>0.02</v>
      </c>
      <c r="C64" s="36">
        <v>0.12</v>
      </c>
      <c r="D64" s="36">
        <v>0.09</v>
      </c>
      <c r="E64" s="36">
        <v>0.25</v>
      </c>
      <c r="F64" s="37">
        <v>0.1982061645233721</v>
      </c>
      <c r="G64" s="37">
        <v>0.8888516913698303</v>
      </c>
      <c r="H64" s="105">
        <f t="shared" si="0"/>
        <v>1.3649492776912493</v>
      </c>
      <c r="I64" s="27">
        <v>1.323024054982818</v>
      </c>
      <c r="J64" s="27">
        <v>1.4068745003996805</v>
      </c>
      <c r="K64" s="53">
        <f t="shared" si="2"/>
        <v>3.644360666038329</v>
      </c>
      <c r="L64" s="81">
        <f>COUNT(O64:CE64)</f>
        <v>21</v>
      </c>
      <c r="M64" s="109">
        <f>SUM(O64:IV64)</f>
        <v>232</v>
      </c>
      <c r="N64" s="81">
        <f t="shared" si="1"/>
        <v>30.434782608695652</v>
      </c>
      <c r="O64" s="20"/>
      <c r="P64" s="20"/>
      <c r="Q64" s="20">
        <v>6</v>
      </c>
      <c r="R64" s="20"/>
      <c r="S64" s="20"/>
      <c r="AA64">
        <v>15</v>
      </c>
      <c r="AC64">
        <v>3</v>
      </c>
      <c r="AD64">
        <v>1</v>
      </c>
      <c r="AK64">
        <v>8</v>
      </c>
      <c r="AM64">
        <v>2</v>
      </c>
      <c r="AO64">
        <v>5</v>
      </c>
      <c r="AQ64">
        <v>20</v>
      </c>
      <c r="AS64">
        <v>2</v>
      </c>
      <c r="AY64">
        <v>7</v>
      </c>
      <c r="AZ64">
        <v>2</v>
      </c>
      <c r="BA64">
        <v>4</v>
      </c>
      <c r="BB64">
        <v>13</v>
      </c>
      <c r="BE64">
        <v>1</v>
      </c>
      <c r="BF64">
        <v>37</v>
      </c>
      <c r="BG64">
        <v>94</v>
      </c>
      <c r="BN64">
        <v>2</v>
      </c>
      <c r="BO64">
        <v>1</v>
      </c>
      <c r="BT64">
        <v>4</v>
      </c>
      <c r="BX64">
        <v>3</v>
      </c>
      <c r="CC64">
        <v>2</v>
      </c>
    </row>
    <row r="65" spans="1:75" ht="12.75">
      <c r="A65" s="1" t="s">
        <v>69</v>
      </c>
      <c r="B65" s="36">
        <v>0.11</v>
      </c>
      <c r="C65" s="36">
        <v>0.01</v>
      </c>
      <c r="D65" s="74" t="s">
        <v>181</v>
      </c>
      <c r="E65" s="36">
        <v>0.02</v>
      </c>
      <c r="F65" s="37">
        <v>0.027206164523372118</v>
      </c>
      <c r="G65" s="37">
        <v>0.1803700433201977</v>
      </c>
      <c r="H65" s="105">
        <f t="shared" si="0"/>
        <v>0.5648470913990458</v>
      </c>
      <c r="I65" s="27">
        <v>0.8419243986254297</v>
      </c>
      <c r="J65" s="27">
        <v>0.2877697841726619</v>
      </c>
      <c r="K65" s="53">
        <f t="shared" si="2"/>
        <v>0.7068803016022621</v>
      </c>
      <c r="L65" s="81">
        <f>COUNT(O65:CE65)</f>
        <v>17</v>
      </c>
      <c r="M65" s="109">
        <f>SUM(O65:IV65)</f>
        <v>45</v>
      </c>
      <c r="N65" s="81">
        <f t="shared" si="1"/>
        <v>24.63768115942029</v>
      </c>
      <c r="O65" s="20"/>
      <c r="P65" s="20"/>
      <c r="Q65" s="20"/>
      <c r="R65" s="20">
        <v>1</v>
      </c>
      <c r="S65" s="20"/>
      <c r="W65">
        <v>2</v>
      </c>
      <c r="AA65">
        <v>1</v>
      </c>
      <c r="AG65">
        <v>3</v>
      </c>
      <c r="AJ65">
        <v>1</v>
      </c>
      <c r="AL65">
        <v>1</v>
      </c>
      <c r="AM65">
        <v>1</v>
      </c>
      <c r="AO65">
        <v>2</v>
      </c>
      <c r="AP65">
        <v>4</v>
      </c>
      <c r="AQ65">
        <v>1</v>
      </c>
      <c r="BA65">
        <v>15</v>
      </c>
      <c r="BB65">
        <v>5</v>
      </c>
      <c r="BK65">
        <v>1</v>
      </c>
      <c r="BQ65">
        <v>1</v>
      </c>
      <c r="BT65">
        <v>4</v>
      </c>
      <c r="BU65">
        <v>1</v>
      </c>
      <c r="BW65">
        <v>1</v>
      </c>
    </row>
    <row r="66" spans="1:62" ht="12.75">
      <c r="A66" s="1" t="s">
        <v>21</v>
      </c>
      <c r="B66" s="36">
        <v>0.02</v>
      </c>
      <c r="C66" s="36">
        <v>0.07</v>
      </c>
      <c r="D66" s="37">
        <v>0.2</v>
      </c>
      <c r="E66" s="36">
        <v>0.24</v>
      </c>
      <c r="F66" s="37">
        <v>0.11100000000000003</v>
      </c>
      <c r="G66" s="37">
        <v>0.0987174525565567</v>
      </c>
      <c r="H66" s="105">
        <f t="shared" si="0"/>
        <v>0.10989146826868404</v>
      </c>
      <c r="I66" s="27">
        <v>0.17182130584192443</v>
      </c>
      <c r="J66" s="27">
        <v>0.04796163069544365</v>
      </c>
      <c r="K66" s="53">
        <f t="shared" si="2"/>
        <v>0.37700282752120645</v>
      </c>
      <c r="L66" s="81">
        <f>COUNT(O66:CE66)</f>
        <v>3</v>
      </c>
      <c r="M66" s="109">
        <f>SUM(O66:IV66)</f>
        <v>24</v>
      </c>
      <c r="N66" s="81">
        <f t="shared" si="1"/>
        <v>4.3478260869565215</v>
      </c>
      <c r="O66" s="20">
        <v>4</v>
      </c>
      <c r="P66" s="20"/>
      <c r="Q66" s="20"/>
      <c r="R66" s="20"/>
      <c r="S66" s="20"/>
      <c r="AT66">
        <v>5</v>
      </c>
      <c r="BJ66">
        <v>15</v>
      </c>
    </row>
    <row r="67" spans="1:19" ht="12.75">
      <c r="A67" s="1" t="s">
        <v>78</v>
      </c>
      <c r="B67" s="36"/>
      <c r="C67" s="36">
        <v>0.03</v>
      </c>
      <c r="D67" s="74" t="s">
        <v>181</v>
      </c>
      <c r="E67" s="36">
        <v>0.01</v>
      </c>
      <c r="F67" s="73" t="s">
        <v>181</v>
      </c>
      <c r="G67" s="73" t="s">
        <v>181</v>
      </c>
      <c r="H67" s="105">
        <f t="shared" si="0"/>
        <v>0</v>
      </c>
      <c r="I67" s="27"/>
      <c r="J67" s="27"/>
      <c r="K67" s="53">
        <f t="shared" si="2"/>
        <v>0.015708451146716935</v>
      </c>
      <c r="L67" s="81">
        <f>COUNT(O67:CE67)</f>
        <v>1</v>
      </c>
      <c r="M67" s="109">
        <f>SUM(O67:IV67)</f>
        <v>1</v>
      </c>
      <c r="N67" s="81">
        <f t="shared" si="1"/>
        <v>1.4492753623188406</v>
      </c>
      <c r="O67" s="20">
        <v>1</v>
      </c>
      <c r="P67" s="20"/>
      <c r="Q67" s="20"/>
      <c r="R67" s="20"/>
      <c r="S67" s="20"/>
    </row>
    <row r="68" spans="1:83" ht="12.75">
      <c r="A68" s="1" t="s">
        <v>22</v>
      </c>
      <c r="B68" s="36">
        <v>0.01</v>
      </c>
      <c r="C68" s="36">
        <v>0.02</v>
      </c>
      <c r="D68" s="36">
        <v>0.02</v>
      </c>
      <c r="E68" s="36">
        <v>0.02</v>
      </c>
      <c r="F68" s="37">
        <v>0.011000000000000001</v>
      </c>
      <c r="G68" s="37">
        <v>0.013719829429459035</v>
      </c>
      <c r="H68" s="105">
        <f t="shared" si="0"/>
        <v>0.007993605115907276</v>
      </c>
      <c r="I68" s="27"/>
      <c r="J68" s="27">
        <v>0.015987210231814552</v>
      </c>
      <c r="K68" s="92">
        <f>M68*10/$K$4</f>
        <v>0.015708451146716935</v>
      </c>
      <c r="L68" s="93">
        <v>1</v>
      </c>
      <c r="M68" s="110">
        <v>1</v>
      </c>
      <c r="N68" s="81">
        <f t="shared" si="1"/>
        <v>1.4492753623188406</v>
      </c>
      <c r="O68" s="94"/>
      <c r="P68" s="94"/>
      <c r="Q68" s="94"/>
      <c r="R68" s="94"/>
      <c r="S68" s="94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</row>
    <row r="69" spans="1:71" ht="12.75">
      <c r="A69" s="1" t="s">
        <v>70</v>
      </c>
      <c r="B69" s="36"/>
      <c r="C69" s="36">
        <v>0.01</v>
      </c>
      <c r="D69" s="36">
        <v>0.01</v>
      </c>
      <c r="E69" s="36">
        <v>0.01</v>
      </c>
      <c r="F69" s="37">
        <v>0.030041232904674427</v>
      </c>
      <c r="G69" s="37">
        <v>0.03485219719419898</v>
      </c>
      <c r="H69" s="105">
        <f aca="true" t="shared" si="5" ref="H69:H132">(I69+J69)/2</f>
        <v>0.015987210231814552</v>
      </c>
      <c r="I69" s="27"/>
      <c r="J69" s="27">
        <v>0.031974420463629104</v>
      </c>
      <c r="K69" s="53">
        <f t="shared" si="2"/>
        <v>0.047125353440150806</v>
      </c>
      <c r="L69" s="81">
        <f>COUNT(O69:CE69)</f>
        <v>3</v>
      </c>
      <c r="M69" s="109">
        <f>SUM(O69:IV69)</f>
        <v>3</v>
      </c>
      <c r="N69" s="81">
        <f t="shared" si="1"/>
        <v>4.3478260869565215</v>
      </c>
      <c r="O69" s="20"/>
      <c r="P69" s="20"/>
      <c r="Q69" s="20"/>
      <c r="R69" s="20"/>
      <c r="S69" s="20"/>
      <c r="AG69">
        <v>1</v>
      </c>
      <c r="BF69">
        <v>1</v>
      </c>
      <c r="BS69">
        <v>1</v>
      </c>
    </row>
    <row r="70" spans="1:51" ht="12.75">
      <c r="A70" s="1" t="s">
        <v>23</v>
      </c>
      <c r="B70" s="36"/>
      <c r="C70" s="36">
        <v>0.01</v>
      </c>
      <c r="D70" s="36">
        <v>0.01</v>
      </c>
      <c r="E70" s="36">
        <v>0.02</v>
      </c>
      <c r="F70" s="37">
        <v>0.01</v>
      </c>
      <c r="G70" s="37">
        <v>0.010628419534091639</v>
      </c>
      <c r="H70" s="105">
        <f t="shared" si="5"/>
        <v>0</v>
      </c>
      <c r="I70" s="27"/>
      <c r="J70" s="27"/>
      <c r="K70" s="53">
        <f t="shared" si="2"/>
        <v>0.03141690229343387</v>
      </c>
      <c r="L70" s="81">
        <f>COUNT(O70:CE70)</f>
        <v>1</v>
      </c>
      <c r="M70" s="109">
        <f>SUM(O70:IV70)</f>
        <v>2</v>
      </c>
      <c r="N70" s="81">
        <f aca="true" t="shared" si="6" ref="N70:N133">L70*100/L$4</f>
        <v>1.4492753623188406</v>
      </c>
      <c r="O70" s="20"/>
      <c r="P70" s="20"/>
      <c r="Q70" s="20"/>
      <c r="R70" s="20"/>
      <c r="S70" s="20"/>
      <c r="AY70">
        <v>2</v>
      </c>
    </row>
    <row r="71" spans="1:19" ht="12.75">
      <c r="A71" s="1" t="s">
        <v>177</v>
      </c>
      <c r="B71" s="36"/>
      <c r="C71" s="74" t="s">
        <v>181</v>
      </c>
      <c r="D71" s="36">
        <v>0.01</v>
      </c>
      <c r="E71" s="36">
        <v>0.01</v>
      </c>
      <c r="F71" s="37"/>
      <c r="G71" s="37">
        <v>0.009427391639256027</v>
      </c>
      <c r="H71" s="105">
        <f t="shared" si="5"/>
        <v>0.007993605115907276</v>
      </c>
      <c r="I71" s="27"/>
      <c r="J71" s="27">
        <v>0.015987210231814552</v>
      </c>
      <c r="K71" s="53">
        <f>M71*10/$K$4</f>
        <v>0</v>
      </c>
      <c r="L71" s="81">
        <f>COUNT(O71:CE71)</f>
        <v>0</v>
      </c>
      <c r="M71" s="109">
        <f>SUM(O71:IV71)</f>
        <v>0</v>
      </c>
      <c r="N71" s="81">
        <f t="shared" si="6"/>
        <v>0</v>
      </c>
      <c r="O71" s="20"/>
      <c r="P71" s="20"/>
      <c r="Q71" s="20"/>
      <c r="R71" s="20"/>
      <c r="S71" s="20"/>
    </row>
    <row r="72" spans="1:19" ht="12.75">
      <c r="A72" s="1" t="s">
        <v>140</v>
      </c>
      <c r="B72" s="36"/>
      <c r="C72" s="36"/>
      <c r="D72" s="74" t="s">
        <v>181</v>
      </c>
      <c r="E72" s="36"/>
      <c r="F72" s="73" t="s">
        <v>181</v>
      </c>
      <c r="G72" s="73" t="s">
        <v>181</v>
      </c>
      <c r="H72" s="105">
        <f t="shared" si="5"/>
        <v>0</v>
      </c>
      <c r="I72" s="27"/>
      <c r="J72" s="27"/>
      <c r="K72" s="53">
        <f>M72*10/$K$4</f>
        <v>0</v>
      </c>
      <c r="L72" s="81">
        <f>COUNT(O72:CE72)</f>
        <v>0</v>
      </c>
      <c r="M72" s="109">
        <f>SUM(O72:IV72)</f>
        <v>0</v>
      </c>
      <c r="N72" s="81">
        <f t="shared" si="6"/>
        <v>0</v>
      </c>
      <c r="O72" s="20"/>
      <c r="P72" s="20"/>
      <c r="Q72" s="20"/>
      <c r="R72" s="20"/>
      <c r="S72" s="20"/>
    </row>
    <row r="73" spans="1:82" ht="12.75">
      <c r="A73" s="1" t="s">
        <v>24</v>
      </c>
      <c r="B73" s="36">
        <v>0.06</v>
      </c>
      <c r="C73" s="36">
        <v>0.12</v>
      </c>
      <c r="D73" s="37">
        <v>0.3</v>
      </c>
      <c r="E73" s="36">
        <v>0.56</v>
      </c>
      <c r="F73" s="37">
        <v>0.5142369871402328</v>
      </c>
      <c r="G73" s="37">
        <v>0.5049202127659574</v>
      </c>
      <c r="H73" s="105">
        <f t="shared" si="5"/>
        <v>0.6761601028455587</v>
      </c>
      <c r="I73" s="27">
        <v>0.8247422680412373</v>
      </c>
      <c r="J73" s="27">
        <v>0.5275779376498801</v>
      </c>
      <c r="K73" s="53">
        <f t="shared" si="2"/>
        <v>0.8325479107759977</v>
      </c>
      <c r="L73" s="81">
        <f>COUNT(O73:CE73)</f>
        <v>26</v>
      </c>
      <c r="M73" s="109">
        <f>SUM(O73:IV73)</f>
        <v>53</v>
      </c>
      <c r="N73" s="81">
        <f t="shared" si="6"/>
        <v>37.68115942028985</v>
      </c>
      <c r="O73" s="20"/>
      <c r="P73" s="20"/>
      <c r="Q73" s="20">
        <v>2</v>
      </c>
      <c r="R73" s="20">
        <v>3</v>
      </c>
      <c r="S73" s="20"/>
      <c r="T73" s="20"/>
      <c r="U73" s="20"/>
      <c r="V73" s="20"/>
      <c r="W73" s="20"/>
      <c r="X73" s="20"/>
      <c r="Y73" s="20"/>
      <c r="Z73">
        <v>1</v>
      </c>
      <c r="AD73">
        <v>1</v>
      </c>
      <c r="AE73">
        <v>2</v>
      </c>
      <c r="AH73">
        <v>4</v>
      </c>
      <c r="AK73">
        <v>3</v>
      </c>
      <c r="AN73">
        <v>3</v>
      </c>
      <c r="AP73">
        <v>2</v>
      </c>
      <c r="AQ73">
        <v>1</v>
      </c>
      <c r="AU73">
        <v>4</v>
      </c>
      <c r="AV73">
        <v>2</v>
      </c>
      <c r="AW73">
        <v>2</v>
      </c>
      <c r="AX73">
        <v>1</v>
      </c>
      <c r="AY73">
        <v>1</v>
      </c>
      <c r="BB73">
        <v>1</v>
      </c>
      <c r="BE73">
        <v>2</v>
      </c>
      <c r="BF73">
        <v>1</v>
      </c>
      <c r="BN73">
        <v>3</v>
      </c>
      <c r="BS73">
        <v>3</v>
      </c>
      <c r="BV73">
        <v>1</v>
      </c>
      <c r="BW73">
        <v>2</v>
      </c>
      <c r="BX73">
        <v>2</v>
      </c>
      <c r="BZ73">
        <v>1</v>
      </c>
      <c r="CB73">
        <v>3</v>
      </c>
      <c r="CD73">
        <v>2</v>
      </c>
    </row>
    <row r="74" spans="1:82" ht="12.75">
      <c r="A74" s="1" t="s">
        <v>25</v>
      </c>
      <c r="B74" s="36">
        <v>0.17</v>
      </c>
      <c r="C74" s="36">
        <v>0.34</v>
      </c>
      <c r="D74" s="36">
        <v>0.28</v>
      </c>
      <c r="E74" s="36">
        <v>0.57</v>
      </c>
      <c r="F74" s="37">
        <v>0.629566850377628</v>
      </c>
      <c r="G74" s="37">
        <v>0.7813803174624592</v>
      </c>
      <c r="H74" s="105">
        <f t="shared" si="5"/>
        <v>1.2850132265321765</v>
      </c>
      <c r="I74" s="27">
        <v>1.323024054982818</v>
      </c>
      <c r="J74" s="27">
        <v>1.247002398081535</v>
      </c>
      <c r="K74" s="53">
        <f t="shared" si="2"/>
        <v>1.5394282123782597</v>
      </c>
      <c r="L74" s="81">
        <f>COUNT(O74:CE74)</f>
        <v>46</v>
      </c>
      <c r="M74" s="109">
        <f>SUM(O74:IV74)</f>
        <v>98</v>
      </c>
      <c r="N74" s="81">
        <f t="shared" si="6"/>
        <v>66.66666666666667</v>
      </c>
      <c r="O74" s="20"/>
      <c r="P74" s="20"/>
      <c r="Q74" s="20">
        <v>3</v>
      </c>
      <c r="R74" s="20">
        <v>4</v>
      </c>
      <c r="S74" s="20">
        <v>2</v>
      </c>
      <c r="T74" s="20">
        <v>1</v>
      </c>
      <c r="U74" s="20"/>
      <c r="V74" s="20">
        <v>4</v>
      </c>
      <c r="W74" s="20"/>
      <c r="X74" s="20"/>
      <c r="Y74" s="20">
        <v>1</v>
      </c>
      <c r="Z74">
        <v>4</v>
      </c>
      <c r="AA74">
        <v>1</v>
      </c>
      <c r="AB74" s="20">
        <v>4</v>
      </c>
      <c r="AD74">
        <v>1</v>
      </c>
      <c r="AE74">
        <v>1</v>
      </c>
      <c r="AF74">
        <v>2</v>
      </c>
      <c r="AG74">
        <v>4</v>
      </c>
      <c r="AH74">
        <v>2</v>
      </c>
      <c r="AI74">
        <v>3</v>
      </c>
      <c r="AJ74">
        <v>2</v>
      </c>
      <c r="AK74">
        <v>2</v>
      </c>
      <c r="AL74">
        <v>1</v>
      </c>
      <c r="AM74">
        <v>5</v>
      </c>
      <c r="AN74">
        <v>3</v>
      </c>
      <c r="AO74">
        <v>1</v>
      </c>
      <c r="AP74">
        <v>1</v>
      </c>
      <c r="AQ74">
        <v>1</v>
      </c>
      <c r="AU74">
        <v>3</v>
      </c>
      <c r="AV74">
        <v>5</v>
      </c>
      <c r="AW74">
        <v>2</v>
      </c>
      <c r="AX74">
        <v>1</v>
      </c>
      <c r="AY74">
        <v>4</v>
      </c>
      <c r="AZ74">
        <v>1</v>
      </c>
      <c r="BB74">
        <v>1</v>
      </c>
      <c r="BD74">
        <v>3</v>
      </c>
      <c r="BE74">
        <v>2</v>
      </c>
      <c r="BF74">
        <v>2</v>
      </c>
      <c r="BH74">
        <v>1</v>
      </c>
      <c r="BN74">
        <v>5</v>
      </c>
      <c r="BP74">
        <v>1</v>
      </c>
      <c r="BR74">
        <v>1</v>
      </c>
      <c r="BS74">
        <v>2</v>
      </c>
      <c r="BT74">
        <v>1</v>
      </c>
      <c r="BV74">
        <v>1</v>
      </c>
      <c r="BW74">
        <v>1</v>
      </c>
      <c r="BX74">
        <v>3</v>
      </c>
      <c r="BZ74">
        <v>1</v>
      </c>
      <c r="CB74">
        <v>1</v>
      </c>
      <c r="CC74">
        <v>2</v>
      </c>
      <c r="CD74">
        <v>1</v>
      </c>
    </row>
    <row r="75" spans="1:83" ht="12.75">
      <c r="A75" s="1" t="s">
        <v>26</v>
      </c>
      <c r="B75" s="36">
        <v>1.45</v>
      </c>
      <c r="C75" s="36">
        <v>1.53</v>
      </c>
      <c r="D75" s="36">
        <v>1.79</v>
      </c>
      <c r="E75" s="37">
        <v>2.7</v>
      </c>
      <c r="F75" s="37">
        <v>4.996884262094305</v>
      </c>
      <c r="G75" s="37">
        <v>7.330436170212766</v>
      </c>
      <c r="H75" s="105">
        <f t="shared" si="5"/>
        <v>7.1327268082441275</v>
      </c>
      <c r="I75" s="27">
        <v>9.725085910652924</v>
      </c>
      <c r="J75" s="27">
        <v>4.540367705835332</v>
      </c>
      <c r="K75" s="53">
        <f t="shared" si="2"/>
        <v>11.27866792334276</v>
      </c>
      <c r="L75" s="81">
        <f>COUNT(O75:CE75)</f>
        <v>67</v>
      </c>
      <c r="M75" s="109">
        <f>SUM(O75:IV75)</f>
        <v>718</v>
      </c>
      <c r="N75" s="81">
        <f t="shared" si="6"/>
        <v>97.10144927536231</v>
      </c>
      <c r="O75" s="20">
        <v>6</v>
      </c>
      <c r="P75" s="20">
        <v>3</v>
      </c>
      <c r="Q75" s="20">
        <v>18</v>
      </c>
      <c r="R75" s="20">
        <v>15</v>
      </c>
      <c r="S75" s="20">
        <v>7</v>
      </c>
      <c r="T75" s="20">
        <v>5</v>
      </c>
      <c r="U75" s="20">
        <v>2</v>
      </c>
      <c r="V75" s="20">
        <v>16</v>
      </c>
      <c r="W75" s="20">
        <v>4</v>
      </c>
      <c r="X75" s="20"/>
      <c r="Y75" s="20">
        <v>1</v>
      </c>
      <c r="Z75" s="20">
        <v>19</v>
      </c>
      <c r="AA75" s="20">
        <v>7</v>
      </c>
      <c r="AB75" s="20">
        <v>4</v>
      </c>
      <c r="AC75" s="20">
        <v>2</v>
      </c>
      <c r="AD75" s="20">
        <v>16</v>
      </c>
      <c r="AE75" s="20">
        <v>9</v>
      </c>
      <c r="AF75" s="20">
        <v>10</v>
      </c>
      <c r="AG75" s="20">
        <v>14</v>
      </c>
      <c r="AH75" s="20">
        <v>24</v>
      </c>
      <c r="AI75" s="20">
        <v>7</v>
      </c>
      <c r="AJ75" s="20">
        <v>9</v>
      </c>
      <c r="AK75" s="20">
        <v>19</v>
      </c>
      <c r="AL75" s="20">
        <v>10</v>
      </c>
      <c r="AM75" s="20">
        <v>11</v>
      </c>
      <c r="AN75" s="20">
        <v>23</v>
      </c>
      <c r="AO75" s="20">
        <v>8</v>
      </c>
      <c r="AP75" s="20">
        <v>5</v>
      </c>
      <c r="AQ75" s="20">
        <v>6</v>
      </c>
      <c r="AR75" s="20">
        <v>5</v>
      </c>
      <c r="AS75" s="20">
        <v>21</v>
      </c>
      <c r="AT75" s="20">
        <v>3</v>
      </c>
      <c r="AU75" s="20">
        <v>5</v>
      </c>
      <c r="AV75" s="20">
        <v>9</v>
      </c>
      <c r="AW75" s="20">
        <v>9</v>
      </c>
      <c r="AX75" s="20">
        <v>14</v>
      </c>
      <c r="AY75" s="20">
        <v>12</v>
      </c>
      <c r="AZ75" s="20">
        <v>22</v>
      </c>
      <c r="BA75" s="20">
        <v>9</v>
      </c>
      <c r="BB75" s="20">
        <v>1</v>
      </c>
      <c r="BC75" s="20">
        <v>16</v>
      </c>
      <c r="BD75">
        <v>18</v>
      </c>
      <c r="BE75" s="20">
        <v>4</v>
      </c>
      <c r="BF75" s="20">
        <v>25</v>
      </c>
      <c r="BG75" s="20">
        <v>1</v>
      </c>
      <c r="BH75" s="20">
        <v>2</v>
      </c>
      <c r="BI75">
        <v>8</v>
      </c>
      <c r="BJ75" s="20">
        <v>2</v>
      </c>
      <c r="BK75">
        <v>5</v>
      </c>
      <c r="BL75">
        <v>14</v>
      </c>
      <c r="BM75">
        <v>10</v>
      </c>
      <c r="BN75">
        <v>21</v>
      </c>
      <c r="BO75">
        <v>6</v>
      </c>
      <c r="BP75">
        <v>5</v>
      </c>
      <c r="BQ75">
        <v>3</v>
      </c>
      <c r="BR75">
        <v>3</v>
      </c>
      <c r="BS75">
        <v>32</v>
      </c>
      <c r="BT75">
        <v>11</v>
      </c>
      <c r="BU75">
        <v>3</v>
      </c>
      <c r="BV75">
        <v>12</v>
      </c>
      <c r="BW75">
        <v>39</v>
      </c>
      <c r="BX75">
        <v>26</v>
      </c>
      <c r="BY75">
        <v>6</v>
      </c>
      <c r="BZ75">
        <v>9</v>
      </c>
      <c r="CB75">
        <v>20</v>
      </c>
      <c r="CC75">
        <v>15</v>
      </c>
      <c r="CD75">
        <v>10</v>
      </c>
      <c r="CE75">
        <v>2</v>
      </c>
    </row>
    <row r="76" spans="1:83" ht="12.75">
      <c r="A76" s="1" t="s">
        <v>156</v>
      </c>
      <c r="B76" s="36"/>
      <c r="C76" s="74" t="s">
        <v>181</v>
      </c>
      <c r="D76" s="74" t="s">
        <v>181</v>
      </c>
      <c r="E76" s="37"/>
      <c r="F76" s="73" t="s">
        <v>181</v>
      </c>
      <c r="G76" s="37">
        <v>0.013833532645626636</v>
      </c>
      <c r="H76" s="105">
        <f t="shared" si="5"/>
        <v>0.05953999686848461</v>
      </c>
      <c r="I76" s="27">
        <v>0.10309278350515466</v>
      </c>
      <c r="J76" s="27">
        <v>0.015987210231814552</v>
      </c>
      <c r="K76" s="92">
        <f>M76*10/$K$4</f>
        <v>0</v>
      </c>
      <c r="L76" s="93"/>
      <c r="M76" s="110"/>
      <c r="N76" s="81">
        <f t="shared" si="6"/>
        <v>0</v>
      </c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</row>
    <row r="77" spans="1:82" ht="12.75">
      <c r="A77" s="1" t="s">
        <v>77</v>
      </c>
      <c r="B77" s="36">
        <v>0.02</v>
      </c>
      <c r="C77" s="36">
        <v>0.04</v>
      </c>
      <c r="D77" s="36">
        <v>0.02</v>
      </c>
      <c r="E77" s="36">
        <v>0.04</v>
      </c>
      <c r="F77" s="37">
        <v>0.06612369871402328</v>
      </c>
      <c r="G77" s="37">
        <v>0.09142420486970701</v>
      </c>
      <c r="H77" s="105">
        <f t="shared" si="5"/>
        <v>0.10869654791630616</v>
      </c>
      <c r="I77" s="27">
        <v>0.13745704467353956</v>
      </c>
      <c r="J77" s="27">
        <v>0.07993605115907276</v>
      </c>
      <c r="K77" s="53">
        <f t="shared" si="2"/>
        <v>0.25133521834747097</v>
      </c>
      <c r="L77" s="81">
        <f>COUNT(O77:CE77)</f>
        <v>12</v>
      </c>
      <c r="M77" s="109">
        <f>SUM(O77:IV77)</f>
        <v>16</v>
      </c>
      <c r="N77" s="81">
        <f t="shared" si="6"/>
        <v>17.391304347826086</v>
      </c>
      <c r="O77" s="20"/>
      <c r="P77" s="20"/>
      <c r="Q77" s="20"/>
      <c r="R77" s="20"/>
      <c r="S77" s="20"/>
      <c r="W77">
        <v>1</v>
      </c>
      <c r="AK77">
        <v>3</v>
      </c>
      <c r="AN77">
        <v>1</v>
      </c>
      <c r="AT77">
        <v>1</v>
      </c>
      <c r="BC77">
        <v>1</v>
      </c>
      <c r="BD77">
        <v>1</v>
      </c>
      <c r="BR77">
        <v>1</v>
      </c>
      <c r="BS77">
        <v>2</v>
      </c>
      <c r="BX77">
        <v>2</v>
      </c>
      <c r="CB77">
        <v>1</v>
      </c>
      <c r="CC77">
        <v>1</v>
      </c>
      <c r="CD77">
        <v>1</v>
      </c>
    </row>
    <row r="78" spans="1:19" ht="12.75">
      <c r="A78" s="1" t="s">
        <v>88</v>
      </c>
      <c r="B78" s="36"/>
      <c r="C78" s="36">
        <v>0.02</v>
      </c>
      <c r="D78" s="36">
        <v>0.01</v>
      </c>
      <c r="E78" s="36">
        <v>0.01</v>
      </c>
      <c r="F78" s="37">
        <v>0.012041232904674423</v>
      </c>
      <c r="G78" s="37">
        <v>0.019186633722179224</v>
      </c>
      <c r="H78" s="105">
        <f t="shared" si="5"/>
        <v>0.008591065292096222</v>
      </c>
      <c r="I78" s="27">
        <v>0.017182130584192445</v>
      </c>
      <c r="J78" s="27"/>
      <c r="K78" s="53">
        <f t="shared" si="2"/>
        <v>0</v>
      </c>
      <c r="L78" s="81">
        <f>COUNT(O78:CE78)</f>
        <v>0</v>
      </c>
      <c r="M78" s="109">
        <f>SUM(O78:IV78)</f>
        <v>0</v>
      </c>
      <c r="N78" s="81">
        <f t="shared" si="6"/>
        <v>0</v>
      </c>
      <c r="O78" s="20"/>
      <c r="P78" s="20"/>
      <c r="Q78" s="20"/>
      <c r="R78" s="20"/>
      <c r="S78" s="20"/>
    </row>
    <row r="79" spans="1:82" ht="12.75">
      <c r="A79" s="1" t="s">
        <v>71</v>
      </c>
      <c r="B79" s="36">
        <v>0.41</v>
      </c>
      <c r="C79" s="36">
        <v>1.35</v>
      </c>
      <c r="D79" s="37">
        <v>0.09</v>
      </c>
      <c r="E79" s="36">
        <v>0.65</v>
      </c>
      <c r="F79" s="37">
        <v>0.127</v>
      </c>
      <c r="G79" s="37">
        <v>0.7373385281536076</v>
      </c>
      <c r="H79" s="105">
        <f t="shared" si="5"/>
        <v>6.13066248032502</v>
      </c>
      <c r="I79" s="27">
        <v>5.27491408934708</v>
      </c>
      <c r="J79" s="27">
        <v>6.986410871302959</v>
      </c>
      <c r="K79" s="53">
        <f t="shared" si="2"/>
        <v>6.754633993088283</v>
      </c>
      <c r="L79" s="81">
        <f>COUNT(O79:CE79)</f>
        <v>25</v>
      </c>
      <c r="M79" s="109">
        <f>SUM(O79:IV79)</f>
        <v>430</v>
      </c>
      <c r="N79" s="81">
        <f t="shared" si="6"/>
        <v>36.231884057971016</v>
      </c>
      <c r="O79" s="20"/>
      <c r="P79" s="20"/>
      <c r="Q79" s="20">
        <v>14</v>
      </c>
      <c r="R79" s="20"/>
      <c r="S79" s="20"/>
      <c r="X79">
        <v>3</v>
      </c>
      <c r="Z79">
        <v>67</v>
      </c>
      <c r="AA79">
        <v>4</v>
      </c>
      <c r="AC79">
        <v>3</v>
      </c>
      <c r="AJ79">
        <v>13</v>
      </c>
      <c r="AK79">
        <v>109</v>
      </c>
      <c r="AM79">
        <v>4</v>
      </c>
      <c r="AN79">
        <v>1</v>
      </c>
      <c r="AO79">
        <v>26</v>
      </c>
      <c r="AQ79">
        <v>2</v>
      </c>
      <c r="AR79">
        <v>1</v>
      </c>
      <c r="AS79">
        <v>12</v>
      </c>
      <c r="BA79">
        <v>1</v>
      </c>
      <c r="BB79">
        <v>28</v>
      </c>
      <c r="BC79">
        <v>81</v>
      </c>
      <c r="BF79">
        <v>7</v>
      </c>
      <c r="BO79">
        <v>2</v>
      </c>
      <c r="BP79">
        <v>22</v>
      </c>
      <c r="BT79">
        <v>4</v>
      </c>
      <c r="BU79">
        <v>3</v>
      </c>
      <c r="BX79">
        <v>3</v>
      </c>
      <c r="CA79">
        <v>17</v>
      </c>
      <c r="CB79">
        <v>2</v>
      </c>
      <c r="CD79">
        <v>1</v>
      </c>
    </row>
    <row r="80" spans="1:19" ht="12.75">
      <c r="A80" s="1" t="s">
        <v>230</v>
      </c>
      <c r="B80" s="36"/>
      <c r="C80" s="36"/>
      <c r="D80" s="37"/>
      <c r="E80" s="36"/>
      <c r="F80" s="37"/>
      <c r="G80" s="73" t="s">
        <v>181</v>
      </c>
      <c r="H80" s="105">
        <f t="shared" si="5"/>
        <v>0.008591065292096222</v>
      </c>
      <c r="I80" s="27">
        <v>0.017182130584192445</v>
      </c>
      <c r="J80" s="27"/>
      <c r="K80" s="53">
        <f>M80*10/$K$4</f>
        <v>0</v>
      </c>
      <c r="L80" s="81">
        <f>COUNT(O80:CE80)</f>
        <v>0</v>
      </c>
      <c r="M80" s="109">
        <f>SUM(O80:IV80)</f>
        <v>0</v>
      </c>
      <c r="N80" s="81">
        <f t="shared" si="6"/>
        <v>0</v>
      </c>
      <c r="O80" s="20"/>
      <c r="P80" s="20"/>
      <c r="Q80" s="20"/>
      <c r="R80" s="20"/>
      <c r="S80" s="20"/>
    </row>
    <row r="81" spans="1:25" ht="12.75">
      <c r="A81" s="1" t="s">
        <v>91</v>
      </c>
      <c r="B81" s="36"/>
      <c r="C81" s="36">
        <v>0.01</v>
      </c>
      <c r="D81" s="74" t="s">
        <v>181</v>
      </c>
      <c r="E81" s="36">
        <v>0.04</v>
      </c>
      <c r="F81" s="37">
        <v>0.008</v>
      </c>
      <c r="G81" s="37"/>
      <c r="H81" s="105">
        <f t="shared" si="5"/>
        <v>0</v>
      </c>
      <c r="I81" s="27"/>
      <c r="J81" s="27"/>
      <c r="K81" s="53">
        <f t="shared" si="2"/>
        <v>0</v>
      </c>
      <c r="L81" s="81">
        <f>COUNT(O81:CE81)</f>
        <v>0</v>
      </c>
      <c r="M81" s="109">
        <f>SUM(O81:IV81)</f>
        <v>0</v>
      </c>
      <c r="N81" s="81">
        <f t="shared" si="6"/>
        <v>0</v>
      </c>
      <c r="O81" s="20"/>
      <c r="P81" s="20"/>
      <c r="Q81" s="20"/>
      <c r="R81" s="20"/>
      <c r="S81" s="20"/>
      <c r="T81" s="21"/>
      <c r="U81" s="21"/>
      <c r="V81" s="21"/>
      <c r="W81" s="21"/>
      <c r="X81" s="21"/>
      <c r="Y81" s="21"/>
    </row>
    <row r="82" spans="1:25" ht="12.75">
      <c r="A82" s="1" t="s">
        <v>203</v>
      </c>
      <c r="B82" s="36"/>
      <c r="C82" s="36"/>
      <c r="D82" s="74"/>
      <c r="E82" s="36"/>
      <c r="F82" s="37"/>
      <c r="G82" s="37">
        <v>0.006662234042553191</v>
      </c>
      <c r="H82" s="105">
        <f t="shared" si="5"/>
        <v>0.007993605115907276</v>
      </c>
      <c r="I82" s="27"/>
      <c r="J82" s="27">
        <v>0.015987210231814552</v>
      </c>
      <c r="K82" s="53">
        <f>M82*10/$K$4</f>
        <v>0.015708451146716935</v>
      </c>
      <c r="L82" s="81">
        <f>COUNT(O82:CE82)</f>
        <v>1</v>
      </c>
      <c r="M82" s="109">
        <f>SUM(O82:IV82)</f>
        <v>1</v>
      </c>
      <c r="N82" s="81">
        <f t="shared" si="6"/>
        <v>1.4492753623188406</v>
      </c>
      <c r="O82" s="20"/>
      <c r="P82" s="20"/>
      <c r="Q82" s="20"/>
      <c r="R82" s="20"/>
      <c r="S82" s="20"/>
      <c r="T82" s="21"/>
      <c r="U82" s="21"/>
      <c r="V82" s="21"/>
      <c r="W82" s="21"/>
      <c r="X82" s="21">
        <v>1</v>
      </c>
      <c r="Y82" s="21"/>
    </row>
    <row r="83" spans="1:25" ht="12.75">
      <c r="A83" s="1" t="s">
        <v>187</v>
      </c>
      <c r="B83" s="36"/>
      <c r="C83" s="36"/>
      <c r="D83" s="70"/>
      <c r="E83" s="36"/>
      <c r="F83" s="73" t="s">
        <v>181</v>
      </c>
      <c r="G83" s="37">
        <v>0.006</v>
      </c>
      <c r="H83" s="105">
        <f t="shared" si="5"/>
        <v>0.025773195876288665</v>
      </c>
      <c r="I83" s="27">
        <v>0.05154639175257733</v>
      </c>
      <c r="J83" s="27"/>
      <c r="K83" s="53">
        <f>M83*10/$K$4</f>
        <v>0</v>
      </c>
      <c r="L83" s="81">
        <f>COUNT(O83:CE83)</f>
        <v>0</v>
      </c>
      <c r="M83" s="109">
        <f>SUM(O83:IV83)</f>
        <v>0</v>
      </c>
      <c r="N83" s="81">
        <f t="shared" si="6"/>
        <v>0</v>
      </c>
      <c r="O83" s="20"/>
      <c r="P83" s="20"/>
      <c r="Q83" s="20"/>
      <c r="R83" s="20"/>
      <c r="S83" s="20"/>
      <c r="T83" s="21"/>
      <c r="U83" s="21"/>
      <c r="V83" s="21"/>
      <c r="W83" s="21"/>
      <c r="X83" s="21"/>
      <c r="Y83" s="21"/>
    </row>
    <row r="84" spans="1:80" ht="12.75">
      <c r="A84" s="1" t="s">
        <v>27</v>
      </c>
      <c r="B84" s="36">
        <v>0.01</v>
      </c>
      <c r="C84" s="37">
        <v>0.84</v>
      </c>
      <c r="D84" s="36">
        <v>1.51</v>
      </c>
      <c r="E84" s="36">
        <v>4.52</v>
      </c>
      <c r="F84" s="37">
        <v>5.670865890998162</v>
      </c>
      <c r="G84" s="37">
        <v>4.714</v>
      </c>
      <c r="H84" s="105">
        <f t="shared" si="5"/>
        <v>0.7983716119887597</v>
      </c>
      <c r="I84" s="27">
        <v>1.5807560137457048</v>
      </c>
      <c r="J84" s="27">
        <v>0.015987210231814552</v>
      </c>
      <c r="K84" s="53">
        <f t="shared" si="2"/>
        <v>2.3091423185673894</v>
      </c>
      <c r="L84" s="81">
        <f>COUNT(O84:CE84)</f>
        <v>12</v>
      </c>
      <c r="M84" s="109">
        <f>SUM(O84:IV84)</f>
        <v>147</v>
      </c>
      <c r="N84" s="81">
        <f t="shared" si="6"/>
        <v>17.391304347826086</v>
      </c>
      <c r="O84" s="20"/>
      <c r="P84" s="20"/>
      <c r="Q84" s="20"/>
      <c r="R84" s="20">
        <v>6</v>
      </c>
      <c r="S84" s="20"/>
      <c r="T84" s="20">
        <v>10</v>
      </c>
      <c r="U84" s="20"/>
      <c r="V84" s="20"/>
      <c r="W84" s="20"/>
      <c r="X84" s="20"/>
      <c r="Y84" s="20"/>
      <c r="AA84">
        <v>20</v>
      </c>
      <c r="AH84">
        <v>6</v>
      </c>
      <c r="AK84">
        <v>5</v>
      </c>
      <c r="AL84">
        <v>18</v>
      </c>
      <c r="AV84">
        <v>2</v>
      </c>
      <c r="BC84">
        <v>20</v>
      </c>
      <c r="BK84">
        <v>3</v>
      </c>
      <c r="BM84">
        <v>1</v>
      </c>
      <c r="BT84">
        <v>40</v>
      </c>
      <c r="CB84">
        <v>16</v>
      </c>
    </row>
    <row r="85" spans="1:50" ht="12.75">
      <c r="A85" s="1" t="s">
        <v>28</v>
      </c>
      <c r="B85" s="36">
        <v>0.16</v>
      </c>
      <c r="C85" s="37">
        <v>0.1</v>
      </c>
      <c r="D85" s="36">
        <v>0.16</v>
      </c>
      <c r="E85" s="36">
        <v>0.09</v>
      </c>
      <c r="F85" s="37">
        <v>0.11157726066544194</v>
      </c>
      <c r="G85" s="37">
        <v>0.062444181373241994</v>
      </c>
      <c r="H85" s="105">
        <f t="shared" si="5"/>
        <v>0.024578275523910773</v>
      </c>
      <c r="I85" s="27">
        <v>0.017182130584192445</v>
      </c>
      <c r="J85" s="27">
        <v>0.031974420463629104</v>
      </c>
      <c r="K85" s="53">
        <f t="shared" si="2"/>
        <v>0.047125353440150806</v>
      </c>
      <c r="L85" s="81">
        <f>COUNT(O85:CE85)</f>
        <v>2</v>
      </c>
      <c r="M85" s="109">
        <f>SUM(O85:IV85)</f>
        <v>3</v>
      </c>
      <c r="N85" s="81">
        <f t="shared" si="6"/>
        <v>2.898550724637681</v>
      </c>
      <c r="O85" s="20"/>
      <c r="P85" s="20"/>
      <c r="Q85" s="20"/>
      <c r="R85" s="20"/>
      <c r="S85" s="20"/>
      <c r="T85" s="21"/>
      <c r="U85" s="21"/>
      <c r="V85" s="21"/>
      <c r="W85" s="21"/>
      <c r="X85" s="21"/>
      <c r="Y85" s="21"/>
      <c r="AD85">
        <v>2</v>
      </c>
      <c r="AX85">
        <v>1</v>
      </c>
    </row>
    <row r="86" spans="1:72" ht="12.75">
      <c r="A86" s="1" t="s">
        <v>29</v>
      </c>
      <c r="B86" s="36"/>
      <c r="C86" s="74" t="s">
        <v>181</v>
      </c>
      <c r="D86" s="36"/>
      <c r="E86" s="36">
        <v>0.01</v>
      </c>
      <c r="F86" s="37">
        <v>0.011082465809348848</v>
      </c>
      <c r="G86" s="37">
        <v>0.05790732652537731</v>
      </c>
      <c r="H86" s="105">
        <f t="shared" si="5"/>
        <v>0.1854186753689832</v>
      </c>
      <c r="I86" s="27">
        <v>0.2749140893470791</v>
      </c>
      <c r="J86" s="27">
        <v>0.0959232613908873</v>
      </c>
      <c r="K86" s="53">
        <f t="shared" si="2"/>
        <v>0.09425070688030161</v>
      </c>
      <c r="L86" s="81">
        <f>COUNT(O86:CE86)</f>
        <v>4</v>
      </c>
      <c r="M86" s="109">
        <f>SUM(O86:IV86)</f>
        <v>6</v>
      </c>
      <c r="N86" s="81">
        <f t="shared" si="6"/>
        <v>5.797101449275362</v>
      </c>
      <c r="O86" s="20"/>
      <c r="P86" s="20"/>
      <c r="Q86" s="20"/>
      <c r="R86" s="20">
        <v>1</v>
      </c>
      <c r="S86" s="20"/>
      <c r="T86" s="21"/>
      <c r="U86" s="21"/>
      <c r="V86" s="21"/>
      <c r="W86" s="21"/>
      <c r="X86" s="21">
        <v>2</v>
      </c>
      <c r="Y86" s="21"/>
      <c r="AO86">
        <v>2</v>
      </c>
      <c r="BT86">
        <v>1</v>
      </c>
    </row>
    <row r="87" spans="1:25" ht="12.75">
      <c r="A87" s="1" t="s">
        <v>188</v>
      </c>
      <c r="B87" s="36"/>
      <c r="C87" s="70"/>
      <c r="D87" s="36">
        <v>0.01</v>
      </c>
      <c r="E87" s="74" t="s">
        <v>181</v>
      </c>
      <c r="F87" s="37"/>
      <c r="G87" s="37">
        <v>0.005257101606250124</v>
      </c>
      <c r="H87" s="105">
        <f t="shared" si="5"/>
        <v>0.0165846704080035</v>
      </c>
      <c r="I87" s="27">
        <v>0.017182130584192445</v>
      </c>
      <c r="J87" s="27">
        <v>0.015987210231814552</v>
      </c>
      <c r="K87" s="53">
        <f>M87*10/$K$4</f>
        <v>0</v>
      </c>
      <c r="L87" s="81">
        <f>COUNT(O87:CE87)</f>
        <v>0</v>
      </c>
      <c r="M87" s="109">
        <f>SUM(O87:IV87)</f>
        <v>0</v>
      </c>
      <c r="N87" s="81">
        <f t="shared" si="6"/>
        <v>0</v>
      </c>
      <c r="O87" s="20"/>
      <c r="P87" s="20"/>
      <c r="Q87" s="20"/>
      <c r="R87" s="20"/>
      <c r="S87" s="20"/>
      <c r="T87" s="21"/>
      <c r="U87" s="21"/>
      <c r="V87" s="21"/>
      <c r="W87" s="21"/>
      <c r="X87" s="21"/>
      <c r="Y87" s="21"/>
    </row>
    <row r="88" spans="1:25" ht="12.75">
      <c r="A88" s="1" t="s">
        <v>30</v>
      </c>
      <c r="B88" s="36"/>
      <c r="C88" s="36"/>
      <c r="D88" s="74" t="s">
        <v>181</v>
      </c>
      <c r="E88" s="36">
        <v>0.01</v>
      </c>
      <c r="F88" s="37">
        <v>0.01508246580934885</v>
      </c>
      <c r="G88" s="37">
        <v>0.03418753306940562</v>
      </c>
      <c r="H88" s="105">
        <f t="shared" si="5"/>
        <v>0.06693614180820293</v>
      </c>
      <c r="I88" s="27">
        <v>0.08591065292096221</v>
      </c>
      <c r="J88" s="27">
        <v>0.04796163069544365</v>
      </c>
      <c r="K88" s="53">
        <f t="shared" si="2"/>
        <v>0.047125353440150806</v>
      </c>
      <c r="L88" s="81">
        <f>COUNT(O88:CE88)</f>
        <v>2</v>
      </c>
      <c r="M88" s="109">
        <f>SUM(O88:IV88)</f>
        <v>3</v>
      </c>
      <c r="N88" s="81">
        <f t="shared" si="6"/>
        <v>2.898550724637681</v>
      </c>
      <c r="O88" s="20"/>
      <c r="P88" s="20"/>
      <c r="Q88" s="20"/>
      <c r="R88" s="20"/>
      <c r="S88" s="20">
        <v>1</v>
      </c>
      <c r="T88" s="21"/>
      <c r="U88" s="21"/>
      <c r="V88" s="21"/>
      <c r="W88" s="21"/>
      <c r="X88" s="21">
        <v>2</v>
      </c>
      <c r="Y88" s="21"/>
    </row>
    <row r="89" spans="1:82" ht="12.75">
      <c r="A89" s="1" t="s">
        <v>31</v>
      </c>
      <c r="B89" s="37">
        <v>0.7</v>
      </c>
      <c r="C89" s="36">
        <v>0.29</v>
      </c>
      <c r="D89" s="37">
        <v>0.3</v>
      </c>
      <c r="E89" s="36">
        <v>1.14</v>
      </c>
      <c r="F89" s="37">
        <v>2.8976276791181874</v>
      </c>
      <c r="G89" s="37">
        <v>6.467920212765958</v>
      </c>
      <c r="H89" s="105">
        <f t="shared" si="5"/>
        <v>9.215163951313178</v>
      </c>
      <c r="I89" s="27">
        <v>10.532646048109967</v>
      </c>
      <c r="J89" s="27">
        <v>7.897681854516389</v>
      </c>
      <c r="K89" s="53">
        <f t="shared" si="2"/>
        <v>10.933081998114988</v>
      </c>
      <c r="L89" s="81">
        <f>COUNT(O89:CE89)</f>
        <v>58</v>
      </c>
      <c r="M89" s="109">
        <f>SUM(O89:IV89)</f>
        <v>696</v>
      </c>
      <c r="N89" s="81">
        <f t="shared" si="6"/>
        <v>84.05797101449275</v>
      </c>
      <c r="O89" s="20">
        <v>2</v>
      </c>
      <c r="P89" s="20">
        <v>2</v>
      </c>
      <c r="Q89" s="20">
        <v>8</v>
      </c>
      <c r="R89" s="20">
        <v>23</v>
      </c>
      <c r="S89" s="20">
        <v>8</v>
      </c>
      <c r="T89" s="20">
        <v>10</v>
      </c>
      <c r="U89" s="20">
        <v>9</v>
      </c>
      <c r="V89" s="20">
        <v>11</v>
      </c>
      <c r="W89" s="20">
        <v>9</v>
      </c>
      <c r="X89" s="20">
        <v>15</v>
      </c>
      <c r="Y89" s="20">
        <v>1</v>
      </c>
      <c r="Z89" s="20">
        <v>3</v>
      </c>
      <c r="AA89" s="20">
        <v>1</v>
      </c>
      <c r="AB89" s="20"/>
      <c r="AC89" s="20"/>
      <c r="AD89" s="20">
        <v>1</v>
      </c>
      <c r="AE89" s="20">
        <v>42</v>
      </c>
      <c r="AF89" s="20">
        <v>10</v>
      </c>
      <c r="AG89" s="20"/>
      <c r="AH89">
        <v>7</v>
      </c>
      <c r="AI89" s="20">
        <v>2</v>
      </c>
      <c r="AJ89" s="20"/>
      <c r="AK89">
        <v>11</v>
      </c>
      <c r="AL89" s="20">
        <v>17</v>
      </c>
      <c r="AM89">
        <v>1</v>
      </c>
      <c r="AN89" s="20">
        <v>23</v>
      </c>
      <c r="AO89">
        <v>23</v>
      </c>
      <c r="AP89">
        <v>16</v>
      </c>
      <c r="AQ89">
        <v>5</v>
      </c>
      <c r="AR89">
        <v>1</v>
      </c>
      <c r="AS89">
        <v>11</v>
      </c>
      <c r="AT89">
        <v>27</v>
      </c>
      <c r="AV89">
        <v>3</v>
      </c>
      <c r="AX89">
        <v>7</v>
      </c>
      <c r="AY89">
        <v>16</v>
      </c>
      <c r="AZ89">
        <v>3</v>
      </c>
      <c r="BA89">
        <v>46</v>
      </c>
      <c r="BB89">
        <v>33</v>
      </c>
      <c r="BC89">
        <v>21</v>
      </c>
      <c r="BD89">
        <v>8</v>
      </c>
      <c r="BF89">
        <v>17</v>
      </c>
      <c r="BJ89">
        <v>16</v>
      </c>
      <c r="BK89">
        <v>6</v>
      </c>
      <c r="BL89">
        <v>6</v>
      </c>
      <c r="BM89">
        <v>6</v>
      </c>
      <c r="BN89">
        <v>13</v>
      </c>
      <c r="BO89">
        <v>2</v>
      </c>
      <c r="BP89">
        <v>57</v>
      </c>
      <c r="BQ89">
        <v>10</v>
      </c>
      <c r="BR89">
        <v>4</v>
      </c>
      <c r="BS89">
        <v>29</v>
      </c>
      <c r="BT89">
        <v>15</v>
      </c>
      <c r="BU89">
        <v>5</v>
      </c>
      <c r="BV89">
        <v>10</v>
      </c>
      <c r="BW89">
        <v>15</v>
      </c>
      <c r="BX89">
        <v>21</v>
      </c>
      <c r="BY89">
        <v>5</v>
      </c>
      <c r="BZ89">
        <v>6</v>
      </c>
      <c r="CA89">
        <v>2</v>
      </c>
      <c r="CB89">
        <v>11</v>
      </c>
      <c r="CC89">
        <v>2</v>
      </c>
      <c r="CD89">
        <v>2</v>
      </c>
    </row>
    <row r="90" spans="1:82" ht="12.75">
      <c r="A90" s="1" t="s">
        <v>32</v>
      </c>
      <c r="B90" s="36">
        <v>0.04</v>
      </c>
      <c r="C90" s="36">
        <v>0.17</v>
      </c>
      <c r="D90" s="36">
        <v>0.21</v>
      </c>
      <c r="E90" s="36">
        <v>1.77</v>
      </c>
      <c r="F90" s="37">
        <v>8.240525617472954</v>
      </c>
      <c r="G90" s="37">
        <v>1.5875877659574469</v>
      </c>
      <c r="H90" s="105">
        <f t="shared" si="5"/>
        <v>6.363589540738545</v>
      </c>
      <c r="I90" s="27">
        <v>12.663230240549831</v>
      </c>
      <c r="J90" s="27">
        <v>0.06394884092725821</v>
      </c>
      <c r="K90" s="53">
        <f t="shared" si="2"/>
        <v>1.5394282123782597</v>
      </c>
      <c r="L90" s="81">
        <f>COUNT(O90:CE90)</f>
        <v>21</v>
      </c>
      <c r="M90" s="109">
        <f>SUM(O90:IV90)</f>
        <v>98</v>
      </c>
      <c r="N90" s="81">
        <f t="shared" si="6"/>
        <v>30.434782608695652</v>
      </c>
      <c r="O90" s="20"/>
      <c r="P90" s="20"/>
      <c r="Q90" s="20"/>
      <c r="R90" s="20">
        <v>2</v>
      </c>
      <c r="S90" s="20"/>
      <c r="T90" s="20"/>
      <c r="U90" s="20"/>
      <c r="V90" s="20"/>
      <c r="W90" s="20"/>
      <c r="X90" s="20">
        <v>17</v>
      </c>
      <c r="Y90" s="20">
        <v>1</v>
      </c>
      <c r="AA90">
        <v>3</v>
      </c>
      <c r="AD90">
        <v>1</v>
      </c>
      <c r="AO90">
        <v>1</v>
      </c>
      <c r="AU90">
        <v>4</v>
      </c>
      <c r="AV90">
        <v>3</v>
      </c>
      <c r="AX90">
        <v>1</v>
      </c>
      <c r="AY90">
        <v>2</v>
      </c>
      <c r="BL90">
        <v>5</v>
      </c>
      <c r="BM90">
        <v>1</v>
      </c>
      <c r="BP90">
        <v>3</v>
      </c>
      <c r="BS90">
        <v>1</v>
      </c>
      <c r="BT90">
        <v>21</v>
      </c>
      <c r="BW90">
        <v>1</v>
      </c>
      <c r="BX90">
        <v>1</v>
      </c>
      <c r="BY90">
        <v>1</v>
      </c>
      <c r="BZ90">
        <v>16</v>
      </c>
      <c r="CC90">
        <v>12</v>
      </c>
      <c r="CD90">
        <v>1</v>
      </c>
    </row>
    <row r="91" spans="1:25" ht="12.75">
      <c r="A91" s="1" t="s">
        <v>33</v>
      </c>
      <c r="B91" s="36"/>
      <c r="C91" s="36"/>
      <c r="D91" s="36"/>
      <c r="E91" s="36"/>
      <c r="F91" s="73" t="s">
        <v>181</v>
      </c>
      <c r="G91" s="37"/>
      <c r="H91" s="105">
        <f t="shared" si="5"/>
        <v>0</v>
      </c>
      <c r="I91" s="27"/>
      <c r="J91" s="27"/>
      <c r="K91" s="53">
        <f t="shared" si="2"/>
        <v>0.015708451146716935</v>
      </c>
      <c r="L91" s="81">
        <f>COUNT(O91:CE91)</f>
        <v>1</v>
      </c>
      <c r="M91" s="109">
        <f>SUM(O91:IV91)</f>
        <v>1</v>
      </c>
      <c r="N91" s="81">
        <f t="shared" si="6"/>
        <v>1.4492753623188406</v>
      </c>
      <c r="O91" s="20"/>
      <c r="P91" s="20"/>
      <c r="Q91" s="20"/>
      <c r="R91" s="20"/>
      <c r="S91" s="20"/>
      <c r="T91" s="21"/>
      <c r="U91" s="21"/>
      <c r="V91" s="21"/>
      <c r="W91" s="21"/>
      <c r="X91" s="21">
        <v>1</v>
      </c>
      <c r="Y91" s="21"/>
    </row>
    <row r="92" spans="1:25" ht="12.75">
      <c r="A92" s="1" t="s">
        <v>216</v>
      </c>
      <c r="B92" s="36"/>
      <c r="C92" s="36"/>
      <c r="D92" s="36"/>
      <c r="E92" s="36"/>
      <c r="F92" s="73"/>
      <c r="G92" s="73" t="s">
        <v>181</v>
      </c>
      <c r="H92" s="105">
        <f t="shared" si="5"/>
        <v>0</v>
      </c>
      <c r="I92" s="27"/>
      <c r="J92" s="27"/>
      <c r="K92" s="53">
        <f>M92*10/$K$4</f>
        <v>0</v>
      </c>
      <c r="L92" s="81">
        <f>COUNT(O92:CE92)</f>
        <v>0</v>
      </c>
      <c r="M92" s="109">
        <f>SUM(O92:IV92)</f>
        <v>0</v>
      </c>
      <c r="N92" s="81">
        <f t="shared" si="6"/>
        <v>0</v>
      </c>
      <c r="O92" s="20"/>
      <c r="P92" s="20"/>
      <c r="Q92" s="20"/>
      <c r="R92" s="20"/>
      <c r="S92" s="20"/>
      <c r="T92" s="21"/>
      <c r="U92" s="21"/>
      <c r="V92" s="21"/>
      <c r="W92" s="21"/>
      <c r="X92" s="21"/>
      <c r="Y92" s="21"/>
    </row>
    <row r="93" spans="1:48" ht="12.75">
      <c r="A93" s="1" t="s">
        <v>189</v>
      </c>
      <c r="B93" s="36"/>
      <c r="C93" s="36"/>
      <c r="D93" s="36"/>
      <c r="E93" s="36"/>
      <c r="F93" s="73" t="s">
        <v>181</v>
      </c>
      <c r="G93" s="37">
        <v>0.00851774875850653</v>
      </c>
      <c r="H93" s="105">
        <f t="shared" si="5"/>
        <v>0.03376680099219594</v>
      </c>
      <c r="I93" s="27">
        <v>0.05154639175257733</v>
      </c>
      <c r="J93" s="27">
        <v>0.015987210231814552</v>
      </c>
      <c r="K93" s="53">
        <f>M93*10/$K$4</f>
        <v>0.06283380458686774</v>
      </c>
      <c r="L93" s="81">
        <f>COUNT(O93:CE93)</f>
        <v>4</v>
      </c>
      <c r="M93" s="109">
        <f>SUM(O93:IV93)</f>
        <v>4</v>
      </c>
      <c r="N93" s="81">
        <f t="shared" si="6"/>
        <v>5.797101449275362</v>
      </c>
      <c r="O93" s="20"/>
      <c r="P93" s="20"/>
      <c r="Q93" s="20">
        <v>1</v>
      </c>
      <c r="R93" s="20"/>
      <c r="S93" s="20"/>
      <c r="T93" s="21"/>
      <c r="U93" s="21"/>
      <c r="V93" s="21"/>
      <c r="W93" s="21"/>
      <c r="X93" s="21"/>
      <c r="Y93" s="21"/>
      <c r="AN93">
        <v>1</v>
      </c>
      <c r="AU93">
        <v>1</v>
      </c>
      <c r="AV93">
        <v>1</v>
      </c>
    </row>
    <row r="94" spans="1:25" ht="12.75">
      <c r="A94" s="1" t="s">
        <v>108</v>
      </c>
      <c r="B94" s="36"/>
      <c r="C94" s="36"/>
      <c r="D94" s="36"/>
      <c r="E94" s="36"/>
      <c r="F94" s="73" t="s">
        <v>181</v>
      </c>
      <c r="G94" s="73" t="s">
        <v>181</v>
      </c>
      <c r="H94" s="105">
        <f t="shared" si="5"/>
        <v>0.008591065292096222</v>
      </c>
      <c r="I94" s="27">
        <v>0.017182130584192445</v>
      </c>
      <c r="J94" s="27"/>
      <c r="K94" s="53">
        <f t="shared" si="2"/>
        <v>0</v>
      </c>
      <c r="L94" s="81">
        <f>COUNT(O94:CE94)</f>
        <v>0</v>
      </c>
      <c r="M94" s="109">
        <f>SUM(O94:IV94)</f>
        <v>0</v>
      </c>
      <c r="N94" s="81">
        <f t="shared" si="6"/>
        <v>0</v>
      </c>
      <c r="O94" s="20"/>
      <c r="P94" s="20"/>
      <c r="Q94" s="20"/>
      <c r="R94" s="20"/>
      <c r="S94" s="20"/>
      <c r="T94" s="21"/>
      <c r="U94" s="21"/>
      <c r="V94" s="21"/>
      <c r="W94" s="21"/>
      <c r="X94" s="21"/>
      <c r="Y94" s="21"/>
    </row>
    <row r="95" spans="1:82" ht="12.75">
      <c r="A95" s="1" t="s">
        <v>34</v>
      </c>
      <c r="B95" s="36">
        <v>3.61</v>
      </c>
      <c r="C95" s="36">
        <v>7.22</v>
      </c>
      <c r="D95" s="37">
        <v>5.45</v>
      </c>
      <c r="E95" s="36">
        <v>6.21</v>
      </c>
      <c r="F95" s="37">
        <v>3.34846315574607</v>
      </c>
      <c r="G95" s="37">
        <v>2.2598005319148937</v>
      </c>
      <c r="H95" s="105">
        <f t="shared" si="5"/>
        <v>3.294580830181217</v>
      </c>
      <c r="I95" s="27">
        <v>4.862542955326462</v>
      </c>
      <c r="J95" s="27">
        <v>1.7266187050359716</v>
      </c>
      <c r="K95" s="53">
        <f t="shared" si="2"/>
        <v>2.2620169651272386</v>
      </c>
      <c r="L95" s="81">
        <f>COUNT(O95:CE95)</f>
        <v>37</v>
      </c>
      <c r="M95" s="109">
        <f>SUM(O95:IV95)</f>
        <v>144</v>
      </c>
      <c r="N95" s="81">
        <f t="shared" si="6"/>
        <v>53.6231884057971</v>
      </c>
      <c r="O95" s="20">
        <v>3</v>
      </c>
      <c r="P95" s="20">
        <v>2</v>
      </c>
      <c r="Q95" s="20">
        <v>18</v>
      </c>
      <c r="R95" s="20">
        <v>2</v>
      </c>
      <c r="S95" s="20"/>
      <c r="T95" s="21">
        <v>2</v>
      </c>
      <c r="U95" s="21"/>
      <c r="V95" s="21">
        <v>2</v>
      </c>
      <c r="W95" s="21"/>
      <c r="X95" s="21"/>
      <c r="Y95" s="21"/>
      <c r="Z95" s="21">
        <v>3</v>
      </c>
      <c r="AA95" s="21">
        <v>1</v>
      </c>
      <c r="AB95" s="21">
        <v>1</v>
      </c>
      <c r="AC95" s="21"/>
      <c r="AD95" s="21">
        <v>2</v>
      </c>
      <c r="AE95" s="21">
        <v>3</v>
      </c>
      <c r="AF95" s="20"/>
      <c r="AG95" s="20">
        <v>6</v>
      </c>
      <c r="AI95" s="20">
        <v>2</v>
      </c>
      <c r="AJ95" s="20">
        <v>4</v>
      </c>
      <c r="AL95">
        <v>2</v>
      </c>
      <c r="AM95" s="20">
        <v>15</v>
      </c>
      <c r="AN95" s="20">
        <v>7</v>
      </c>
      <c r="AO95" s="20">
        <v>2</v>
      </c>
      <c r="AP95" s="20"/>
      <c r="AQ95" s="20">
        <v>2</v>
      </c>
      <c r="AS95">
        <v>3</v>
      </c>
      <c r="AV95">
        <v>1</v>
      </c>
      <c r="AX95">
        <v>11</v>
      </c>
      <c r="AY95">
        <v>5</v>
      </c>
      <c r="AZ95">
        <v>2</v>
      </c>
      <c r="BA95">
        <v>2</v>
      </c>
      <c r="BC95">
        <v>2</v>
      </c>
      <c r="BD95">
        <v>5</v>
      </c>
      <c r="BF95">
        <v>6</v>
      </c>
      <c r="BI95">
        <v>2</v>
      </c>
      <c r="BL95">
        <v>3</v>
      </c>
      <c r="BP95">
        <v>6</v>
      </c>
      <c r="BS95">
        <v>2</v>
      </c>
      <c r="BX95">
        <v>4</v>
      </c>
      <c r="BZ95">
        <v>1</v>
      </c>
      <c r="CB95">
        <v>6</v>
      </c>
      <c r="CC95">
        <v>3</v>
      </c>
      <c r="CD95">
        <v>1</v>
      </c>
    </row>
    <row r="96" spans="1:25" ht="12.75">
      <c r="A96" s="1" t="s">
        <v>35</v>
      </c>
      <c r="B96" s="36"/>
      <c r="C96" s="36"/>
      <c r="D96" s="36"/>
      <c r="E96" s="36">
        <v>0.03</v>
      </c>
      <c r="F96" s="37">
        <v>0.04208246580934885</v>
      </c>
      <c r="G96" s="37">
        <v>0.013346939995218743</v>
      </c>
      <c r="H96" s="105">
        <f t="shared" si="5"/>
        <v>0.017182130584192445</v>
      </c>
      <c r="I96" s="27">
        <v>0.03436426116838489</v>
      </c>
      <c r="J96" s="27"/>
      <c r="K96" s="53">
        <f t="shared" si="2"/>
        <v>0.047125353440150806</v>
      </c>
      <c r="L96" s="81">
        <f>COUNT(O96:CE96)</f>
        <v>1</v>
      </c>
      <c r="M96" s="109">
        <f>SUM(O96:IV96)</f>
        <v>3</v>
      </c>
      <c r="N96" s="81">
        <f t="shared" si="6"/>
        <v>1.4492753623188406</v>
      </c>
      <c r="O96" s="20"/>
      <c r="P96" s="20"/>
      <c r="Q96" s="20"/>
      <c r="R96" s="20"/>
      <c r="S96" s="20"/>
      <c r="T96" s="21"/>
      <c r="U96" s="21">
        <v>3</v>
      </c>
      <c r="V96" s="21"/>
      <c r="W96" s="21"/>
      <c r="X96" s="21"/>
      <c r="Y96" s="21"/>
    </row>
    <row r="97" spans="1:82" ht="12.75">
      <c r="A97" s="1" t="s">
        <v>36</v>
      </c>
      <c r="B97" s="36">
        <v>0.11</v>
      </c>
      <c r="C97" s="37">
        <v>0.9</v>
      </c>
      <c r="D97" s="37">
        <v>0.09</v>
      </c>
      <c r="E97" s="37">
        <v>0.44</v>
      </c>
      <c r="F97" s="37">
        <v>0.5787834251888141</v>
      </c>
      <c r="G97" s="37">
        <v>0.6299601063829787</v>
      </c>
      <c r="H97" s="105">
        <f t="shared" si="5"/>
        <v>1.1176625709741488</v>
      </c>
      <c r="I97" s="27">
        <v>2.0274914089347083</v>
      </c>
      <c r="J97" s="27">
        <v>0.20783373301358918</v>
      </c>
      <c r="K97" s="53">
        <f t="shared" si="2"/>
        <v>0.31416902293433874</v>
      </c>
      <c r="L97" s="81">
        <f>COUNT(O97:CE97)</f>
        <v>4</v>
      </c>
      <c r="M97" s="109">
        <f>SUM(O97:IV97)</f>
        <v>20</v>
      </c>
      <c r="N97" s="81">
        <f t="shared" si="6"/>
        <v>5.797101449275362</v>
      </c>
      <c r="O97" s="20"/>
      <c r="P97" s="20"/>
      <c r="Q97" s="20"/>
      <c r="R97" s="20"/>
      <c r="S97" s="20"/>
      <c r="T97" s="21"/>
      <c r="U97" s="21"/>
      <c r="V97" s="21"/>
      <c r="W97" s="21"/>
      <c r="X97" s="21"/>
      <c r="Y97" s="21"/>
      <c r="AV97">
        <v>4</v>
      </c>
      <c r="BL97">
        <v>4</v>
      </c>
      <c r="BZ97">
        <v>11</v>
      </c>
      <c r="CD97">
        <v>1</v>
      </c>
    </row>
    <row r="98" spans="1:80" ht="12.75">
      <c r="A98" s="1" t="s">
        <v>37</v>
      </c>
      <c r="B98" s="36">
        <v>7.73</v>
      </c>
      <c r="C98" s="37">
        <v>7.9</v>
      </c>
      <c r="D98" s="36">
        <v>7.69</v>
      </c>
      <c r="E98" s="36">
        <v>4.32</v>
      </c>
      <c r="F98" s="37">
        <v>3.0151953459889773</v>
      </c>
      <c r="G98" s="37">
        <v>1.9057074468085105</v>
      </c>
      <c r="H98" s="105">
        <f t="shared" si="5"/>
        <v>0.7283039547743251</v>
      </c>
      <c r="I98" s="27">
        <v>0.9450171821305844</v>
      </c>
      <c r="J98" s="27">
        <v>0.5115907274180657</v>
      </c>
      <c r="K98" s="53">
        <f t="shared" si="2"/>
        <v>0.5497957901350927</v>
      </c>
      <c r="L98" s="81">
        <f>COUNT(O98:CE98)</f>
        <v>13</v>
      </c>
      <c r="M98" s="109">
        <f>SUM(O98:IV98)</f>
        <v>35</v>
      </c>
      <c r="N98" s="81">
        <f t="shared" si="6"/>
        <v>18.840579710144926</v>
      </c>
      <c r="O98" s="20"/>
      <c r="P98" s="20"/>
      <c r="Q98" s="20">
        <v>2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>
        <v>7</v>
      </c>
      <c r="AH98" s="20"/>
      <c r="AI98" s="20"/>
      <c r="AJ98" s="20">
        <v>2</v>
      </c>
      <c r="AK98">
        <v>2</v>
      </c>
      <c r="AM98">
        <v>4</v>
      </c>
      <c r="AN98">
        <v>2</v>
      </c>
      <c r="AU98">
        <v>3</v>
      </c>
      <c r="AX98">
        <v>3</v>
      </c>
      <c r="BD98">
        <v>3</v>
      </c>
      <c r="BI98">
        <v>1</v>
      </c>
      <c r="BL98">
        <v>1</v>
      </c>
      <c r="BN98">
        <v>2</v>
      </c>
      <c r="CB98">
        <v>3</v>
      </c>
    </row>
    <row r="99" spans="1:82" ht="12.75">
      <c r="A99" s="1" t="s">
        <v>38</v>
      </c>
      <c r="B99" s="36">
        <v>3.95</v>
      </c>
      <c r="C99" s="36">
        <v>4.73</v>
      </c>
      <c r="D99" s="36">
        <v>4.15</v>
      </c>
      <c r="E99" s="36">
        <v>3.32</v>
      </c>
      <c r="F99" s="37">
        <v>2.9394735660338847</v>
      </c>
      <c r="G99" s="37">
        <v>2.1658529495365455</v>
      </c>
      <c r="H99" s="105">
        <f t="shared" si="5"/>
        <v>1.6314989245716833</v>
      </c>
      <c r="I99" s="27">
        <v>1.6323024054982822</v>
      </c>
      <c r="J99" s="27">
        <v>1.6306954436450842</v>
      </c>
      <c r="K99" s="53">
        <f t="shared" si="2"/>
        <v>1.712221174992146</v>
      </c>
      <c r="L99" s="81">
        <f>COUNT(O99:CE99)</f>
        <v>28</v>
      </c>
      <c r="M99" s="109">
        <f>SUM(O99:IV99)</f>
        <v>109</v>
      </c>
      <c r="N99" s="81">
        <f t="shared" si="6"/>
        <v>40.57971014492754</v>
      </c>
      <c r="O99" s="20"/>
      <c r="P99" s="20"/>
      <c r="Q99" s="20">
        <v>2</v>
      </c>
      <c r="R99" s="20">
        <v>7</v>
      </c>
      <c r="S99" s="20"/>
      <c r="T99" s="20">
        <v>1</v>
      </c>
      <c r="U99" s="20"/>
      <c r="V99" s="20"/>
      <c r="W99" s="20"/>
      <c r="X99" s="20"/>
      <c r="Y99" s="20"/>
      <c r="Z99" s="20">
        <v>13</v>
      </c>
      <c r="AA99" s="20"/>
      <c r="AB99" s="20">
        <v>1</v>
      </c>
      <c r="AC99" s="20"/>
      <c r="AD99" s="20">
        <v>1</v>
      </c>
      <c r="AE99" s="20"/>
      <c r="AF99" s="20"/>
      <c r="AG99" s="20">
        <v>15</v>
      </c>
      <c r="AL99">
        <v>8</v>
      </c>
      <c r="AM99">
        <v>8</v>
      </c>
      <c r="AN99">
        <v>7</v>
      </c>
      <c r="AP99">
        <v>1</v>
      </c>
      <c r="AQ99">
        <v>2</v>
      </c>
      <c r="AR99">
        <v>3</v>
      </c>
      <c r="AS99">
        <v>1</v>
      </c>
      <c r="AU99">
        <v>1</v>
      </c>
      <c r="AV99">
        <v>6</v>
      </c>
      <c r="AW99">
        <v>6</v>
      </c>
      <c r="AX99">
        <v>2</v>
      </c>
      <c r="AZ99">
        <v>1</v>
      </c>
      <c r="BD99">
        <v>3</v>
      </c>
      <c r="BF99">
        <v>4</v>
      </c>
      <c r="BL99">
        <v>2</v>
      </c>
      <c r="BN99">
        <v>4</v>
      </c>
      <c r="BP99">
        <v>1</v>
      </c>
      <c r="BQ99">
        <v>2</v>
      </c>
      <c r="BX99">
        <v>1</v>
      </c>
      <c r="BZ99">
        <v>4</v>
      </c>
      <c r="CD99">
        <v>2</v>
      </c>
    </row>
    <row r="100" spans="1:83" ht="12.75">
      <c r="A100" s="1" t="s">
        <v>39</v>
      </c>
      <c r="B100" s="36">
        <v>0.55</v>
      </c>
      <c r="C100" s="36">
        <v>1.51</v>
      </c>
      <c r="D100" s="36">
        <v>2.07</v>
      </c>
      <c r="E100" s="36">
        <v>2.83</v>
      </c>
      <c r="F100" s="37">
        <v>2.394102469891815</v>
      </c>
      <c r="G100" s="37">
        <v>3.2144999999999997</v>
      </c>
      <c r="H100" s="105">
        <f t="shared" si="5"/>
        <v>2.3390359877046825</v>
      </c>
      <c r="I100" s="27">
        <v>2.439862542955327</v>
      </c>
      <c r="J100" s="27">
        <v>2.2382094324540374</v>
      </c>
      <c r="K100" s="53">
        <f t="shared" si="2"/>
        <v>3.0945648759032363</v>
      </c>
      <c r="L100" s="81">
        <f>COUNT(O100:CE100)</f>
        <v>45</v>
      </c>
      <c r="M100" s="109">
        <f>SUM(O100:IV100)</f>
        <v>197</v>
      </c>
      <c r="N100" s="81">
        <f t="shared" si="6"/>
        <v>65.21739130434783</v>
      </c>
      <c r="O100" s="20">
        <v>2</v>
      </c>
      <c r="P100" s="20"/>
      <c r="Q100" s="20">
        <v>4</v>
      </c>
      <c r="R100" s="20"/>
      <c r="S100" s="20">
        <v>2</v>
      </c>
      <c r="T100" s="20">
        <v>5</v>
      </c>
      <c r="U100" s="20"/>
      <c r="V100" s="20">
        <v>3</v>
      </c>
      <c r="W100" s="20">
        <v>4</v>
      </c>
      <c r="X100" s="20"/>
      <c r="Y100" s="20"/>
      <c r="Z100" s="20"/>
      <c r="AA100" s="20"/>
      <c r="AB100" s="20">
        <v>3</v>
      </c>
      <c r="AC100" s="20"/>
      <c r="AD100" s="20">
        <v>4</v>
      </c>
      <c r="AE100" s="20">
        <v>4</v>
      </c>
      <c r="AF100" s="20">
        <v>2</v>
      </c>
      <c r="AG100" s="20">
        <v>2</v>
      </c>
      <c r="AH100" s="20">
        <v>4</v>
      </c>
      <c r="AI100" s="20"/>
      <c r="AJ100" s="20"/>
      <c r="AK100">
        <v>2</v>
      </c>
      <c r="AL100" s="20">
        <v>2</v>
      </c>
      <c r="AM100">
        <v>2</v>
      </c>
      <c r="AO100" s="20">
        <v>3</v>
      </c>
      <c r="AP100" s="20">
        <v>1</v>
      </c>
      <c r="AQ100" s="20"/>
      <c r="AR100">
        <v>9</v>
      </c>
      <c r="AS100">
        <v>8</v>
      </c>
      <c r="AT100">
        <v>6</v>
      </c>
      <c r="AU100">
        <v>3</v>
      </c>
      <c r="AW100">
        <v>6</v>
      </c>
      <c r="AY100">
        <v>6</v>
      </c>
      <c r="AZ100">
        <v>3</v>
      </c>
      <c r="BA100">
        <v>13</v>
      </c>
      <c r="BB100">
        <v>19</v>
      </c>
      <c r="BC100">
        <v>4</v>
      </c>
      <c r="BD100">
        <v>2</v>
      </c>
      <c r="BF100">
        <v>7</v>
      </c>
      <c r="BG100">
        <v>1</v>
      </c>
      <c r="BI100">
        <v>1</v>
      </c>
      <c r="BK100">
        <v>5</v>
      </c>
      <c r="BL100">
        <v>9</v>
      </c>
      <c r="BN100">
        <v>5</v>
      </c>
      <c r="BP100">
        <v>13</v>
      </c>
      <c r="BQ100">
        <v>1</v>
      </c>
      <c r="BR100">
        <v>1</v>
      </c>
      <c r="BS100">
        <v>3</v>
      </c>
      <c r="BT100">
        <v>1</v>
      </c>
      <c r="BW100">
        <v>7</v>
      </c>
      <c r="BX100">
        <v>4</v>
      </c>
      <c r="CB100">
        <v>4</v>
      </c>
      <c r="CC100">
        <v>4</v>
      </c>
      <c r="CD100">
        <v>2</v>
      </c>
      <c r="CE100">
        <v>1</v>
      </c>
    </row>
    <row r="101" spans="1:83" ht="12.75">
      <c r="A101" s="1" t="s">
        <v>40</v>
      </c>
      <c r="B101" s="36">
        <v>4.75</v>
      </c>
      <c r="C101" s="36">
        <v>5.88</v>
      </c>
      <c r="D101" s="36">
        <v>14.95</v>
      </c>
      <c r="E101" s="36">
        <v>28.77</v>
      </c>
      <c r="F101" s="37">
        <v>41.880914472341296</v>
      </c>
      <c r="G101" s="37">
        <v>61.741367021276595</v>
      </c>
      <c r="H101" s="105">
        <f t="shared" si="5"/>
        <v>57.47099227834229</v>
      </c>
      <c r="I101" s="27">
        <v>63.59106529209623</v>
      </c>
      <c r="J101" s="27">
        <v>51.35091926458834</v>
      </c>
      <c r="K101" s="53">
        <f t="shared" si="2"/>
        <v>61.891297518064725</v>
      </c>
      <c r="L101" s="81">
        <f>COUNT(O101:CE101)</f>
        <v>69</v>
      </c>
      <c r="M101" s="109">
        <f>SUM(O101:IV101)</f>
        <v>3940</v>
      </c>
      <c r="N101" s="81">
        <f t="shared" si="6"/>
        <v>100</v>
      </c>
      <c r="O101" s="20">
        <v>16</v>
      </c>
      <c r="P101" s="20">
        <v>8</v>
      </c>
      <c r="Q101" s="20">
        <v>69</v>
      </c>
      <c r="R101" s="20">
        <v>79</v>
      </c>
      <c r="S101" s="20">
        <v>84</v>
      </c>
      <c r="T101" s="20">
        <v>50</v>
      </c>
      <c r="U101" s="20">
        <v>11</v>
      </c>
      <c r="V101" s="20">
        <v>130</v>
      </c>
      <c r="W101" s="20">
        <v>28</v>
      </c>
      <c r="X101" s="20">
        <v>12</v>
      </c>
      <c r="Y101" s="20">
        <v>9</v>
      </c>
      <c r="Z101" s="20">
        <v>167</v>
      </c>
      <c r="AA101" s="20">
        <v>16</v>
      </c>
      <c r="AB101" s="20">
        <v>17</v>
      </c>
      <c r="AC101" s="20">
        <v>14</v>
      </c>
      <c r="AD101" s="20">
        <v>25</v>
      </c>
      <c r="AE101" s="20">
        <v>65</v>
      </c>
      <c r="AF101" s="20">
        <v>41</v>
      </c>
      <c r="AG101" s="20">
        <v>15</v>
      </c>
      <c r="AH101" s="20">
        <v>131</v>
      </c>
      <c r="AI101" s="20">
        <v>5</v>
      </c>
      <c r="AJ101" s="20">
        <v>89</v>
      </c>
      <c r="AK101" s="20">
        <v>39</v>
      </c>
      <c r="AL101" s="20">
        <v>44</v>
      </c>
      <c r="AM101" s="20">
        <v>57</v>
      </c>
      <c r="AN101" s="20">
        <v>36</v>
      </c>
      <c r="AO101" s="20">
        <v>40</v>
      </c>
      <c r="AP101" s="20">
        <v>89</v>
      </c>
      <c r="AQ101" s="20">
        <v>67</v>
      </c>
      <c r="AR101" s="20">
        <v>46</v>
      </c>
      <c r="AS101" s="20">
        <v>48</v>
      </c>
      <c r="AT101" s="20">
        <v>83</v>
      </c>
      <c r="AU101" s="20">
        <v>22</v>
      </c>
      <c r="AV101" s="20">
        <v>20</v>
      </c>
      <c r="AW101" s="20">
        <v>75</v>
      </c>
      <c r="AX101" s="20">
        <v>71</v>
      </c>
      <c r="AY101" s="20">
        <v>149</v>
      </c>
      <c r="AZ101" s="20">
        <v>21</v>
      </c>
      <c r="BA101" s="20">
        <v>155</v>
      </c>
      <c r="BB101" s="20">
        <v>120</v>
      </c>
      <c r="BC101" s="20">
        <v>85</v>
      </c>
      <c r="BD101">
        <v>56</v>
      </c>
      <c r="BE101" s="20">
        <v>25</v>
      </c>
      <c r="BF101" s="20">
        <v>101</v>
      </c>
      <c r="BG101" s="20">
        <v>30</v>
      </c>
      <c r="BH101" s="20">
        <v>16</v>
      </c>
      <c r="BI101">
        <v>18</v>
      </c>
      <c r="BJ101" s="20">
        <v>14</v>
      </c>
      <c r="BK101">
        <v>59</v>
      </c>
      <c r="BL101">
        <v>149</v>
      </c>
      <c r="BM101">
        <v>86</v>
      </c>
      <c r="BN101">
        <v>192</v>
      </c>
      <c r="BO101">
        <v>28</v>
      </c>
      <c r="BP101">
        <v>63</v>
      </c>
      <c r="BQ101">
        <v>27</v>
      </c>
      <c r="BR101">
        <v>33</v>
      </c>
      <c r="BS101">
        <v>132</v>
      </c>
      <c r="BT101">
        <v>33</v>
      </c>
      <c r="BU101">
        <v>41</v>
      </c>
      <c r="BV101">
        <v>54</v>
      </c>
      <c r="BW101">
        <v>160</v>
      </c>
      <c r="BX101">
        <v>73</v>
      </c>
      <c r="BY101">
        <v>4</v>
      </c>
      <c r="BZ101">
        <v>44</v>
      </c>
      <c r="CA101">
        <v>8</v>
      </c>
      <c r="CB101">
        <v>83</v>
      </c>
      <c r="CC101">
        <v>30</v>
      </c>
      <c r="CD101">
        <v>29</v>
      </c>
      <c r="CE101">
        <v>4</v>
      </c>
    </row>
    <row r="102" spans="1:83" ht="12.75">
      <c r="A102" s="1" t="s">
        <v>41</v>
      </c>
      <c r="B102" s="36">
        <v>45.66</v>
      </c>
      <c r="C102" s="37">
        <v>52.4</v>
      </c>
      <c r="D102" s="36">
        <v>45.85</v>
      </c>
      <c r="E102" s="36">
        <v>53.01</v>
      </c>
      <c r="F102" s="37">
        <v>66.60965931822821</v>
      </c>
      <c r="G102" s="37">
        <v>87.98644414893616</v>
      </c>
      <c r="H102" s="105">
        <f t="shared" si="5"/>
        <v>82.61992467881367</v>
      </c>
      <c r="I102" s="27">
        <v>89.8281786941581</v>
      </c>
      <c r="J102" s="27">
        <v>75.41167066346924</v>
      </c>
      <c r="K102" s="53">
        <f t="shared" si="2"/>
        <v>82.40653471567704</v>
      </c>
      <c r="L102" s="81">
        <f>COUNT(O102:CE102)</f>
        <v>69</v>
      </c>
      <c r="M102" s="109">
        <f>SUM(O102:IV102)</f>
        <v>5246</v>
      </c>
      <c r="N102" s="81">
        <f t="shared" si="6"/>
        <v>100</v>
      </c>
      <c r="O102" s="20">
        <v>34</v>
      </c>
      <c r="P102" s="20">
        <v>25</v>
      </c>
      <c r="Q102" s="20">
        <v>59</v>
      </c>
      <c r="R102" s="20">
        <v>149</v>
      </c>
      <c r="S102" s="20">
        <v>97</v>
      </c>
      <c r="T102" s="20">
        <v>71</v>
      </c>
      <c r="U102" s="20">
        <v>75</v>
      </c>
      <c r="V102" s="20">
        <v>195</v>
      </c>
      <c r="W102" s="20">
        <v>77</v>
      </c>
      <c r="X102" s="20">
        <v>28</v>
      </c>
      <c r="Y102" s="20">
        <v>22</v>
      </c>
      <c r="Z102" s="20">
        <v>176</v>
      </c>
      <c r="AA102" s="20">
        <v>17</v>
      </c>
      <c r="AB102" s="20">
        <v>56</v>
      </c>
      <c r="AC102" s="20">
        <v>9</v>
      </c>
      <c r="AD102" s="20">
        <v>65</v>
      </c>
      <c r="AE102" s="20">
        <v>87</v>
      </c>
      <c r="AF102" s="20">
        <v>73</v>
      </c>
      <c r="AG102" s="20">
        <v>39</v>
      </c>
      <c r="AH102" s="20">
        <v>117</v>
      </c>
      <c r="AI102" s="20">
        <v>15</v>
      </c>
      <c r="AJ102" s="20">
        <v>79</v>
      </c>
      <c r="AK102" s="20">
        <v>31</v>
      </c>
      <c r="AL102" s="20">
        <v>82</v>
      </c>
      <c r="AM102" s="20">
        <v>79</v>
      </c>
      <c r="AN102" s="20">
        <v>117</v>
      </c>
      <c r="AO102" s="20">
        <v>113</v>
      </c>
      <c r="AP102" s="20">
        <v>90</v>
      </c>
      <c r="AQ102" s="20">
        <v>87</v>
      </c>
      <c r="AR102" s="20">
        <v>49</v>
      </c>
      <c r="AS102" s="20">
        <v>56</v>
      </c>
      <c r="AT102" s="20">
        <v>70</v>
      </c>
      <c r="AU102" s="20">
        <v>48</v>
      </c>
      <c r="AV102" s="20">
        <v>45</v>
      </c>
      <c r="AW102" s="20">
        <v>131</v>
      </c>
      <c r="AX102" s="20">
        <v>93</v>
      </c>
      <c r="AY102" s="20">
        <v>144</v>
      </c>
      <c r="AZ102" s="20">
        <v>34</v>
      </c>
      <c r="BA102" s="20">
        <v>286</v>
      </c>
      <c r="BB102" s="20">
        <v>200</v>
      </c>
      <c r="BC102" s="20">
        <v>102</v>
      </c>
      <c r="BD102">
        <v>87</v>
      </c>
      <c r="BE102" s="20">
        <v>48</v>
      </c>
      <c r="BF102" s="20">
        <v>104</v>
      </c>
      <c r="BG102" s="20">
        <v>38</v>
      </c>
      <c r="BH102" s="20">
        <v>12</v>
      </c>
      <c r="BI102">
        <v>29</v>
      </c>
      <c r="BJ102" s="20">
        <v>47</v>
      </c>
      <c r="BK102">
        <v>67</v>
      </c>
      <c r="BL102">
        <v>67</v>
      </c>
      <c r="BM102">
        <v>43</v>
      </c>
      <c r="BN102">
        <v>196</v>
      </c>
      <c r="BO102">
        <v>80</v>
      </c>
      <c r="BP102">
        <v>88</v>
      </c>
      <c r="BQ102">
        <v>86</v>
      </c>
      <c r="BR102">
        <v>45</v>
      </c>
      <c r="BS102">
        <v>142</v>
      </c>
      <c r="BT102">
        <v>34</v>
      </c>
      <c r="BU102">
        <v>35</v>
      </c>
      <c r="BV102">
        <v>64</v>
      </c>
      <c r="BW102">
        <v>111</v>
      </c>
      <c r="BX102">
        <v>117</v>
      </c>
      <c r="BY102">
        <v>28</v>
      </c>
      <c r="BZ102">
        <v>69</v>
      </c>
      <c r="CA102">
        <v>10</v>
      </c>
      <c r="CB102">
        <v>63</v>
      </c>
      <c r="CC102">
        <v>43</v>
      </c>
      <c r="CD102">
        <v>51</v>
      </c>
      <c r="CE102">
        <v>20</v>
      </c>
    </row>
    <row r="103" spans="1:25" ht="12.75">
      <c r="A103" s="1" t="s">
        <v>72</v>
      </c>
      <c r="B103" s="36"/>
      <c r="C103" s="36">
        <v>0.02</v>
      </c>
      <c r="D103" s="36"/>
      <c r="E103" s="36">
        <v>0.04</v>
      </c>
      <c r="F103" s="37">
        <v>0.011</v>
      </c>
      <c r="G103" s="37">
        <v>0.016009826631191038</v>
      </c>
      <c r="H103" s="105">
        <f t="shared" si="5"/>
        <v>0.015987210231814552</v>
      </c>
      <c r="I103" s="27"/>
      <c r="J103" s="27">
        <v>0.031974420463629104</v>
      </c>
      <c r="K103" s="53">
        <f t="shared" si="2"/>
        <v>0</v>
      </c>
      <c r="L103" s="81">
        <f>COUNT(O103:CE103)</f>
        <v>0</v>
      </c>
      <c r="M103" s="109">
        <f>SUM(O103:IV103)</f>
        <v>0</v>
      </c>
      <c r="N103" s="81">
        <f t="shared" si="6"/>
        <v>0</v>
      </c>
      <c r="O103" s="20"/>
      <c r="P103" s="20"/>
      <c r="Q103" s="20"/>
      <c r="R103" s="20"/>
      <c r="S103" s="20"/>
      <c r="T103" s="21"/>
      <c r="U103" s="21"/>
      <c r="V103" s="21"/>
      <c r="W103" s="21"/>
      <c r="X103" s="21"/>
      <c r="Y103" s="21"/>
    </row>
    <row r="104" spans="1:82" ht="12.75">
      <c r="A104" s="1" t="s">
        <v>42</v>
      </c>
      <c r="B104" s="36">
        <v>0.34</v>
      </c>
      <c r="C104" s="36">
        <v>0.78</v>
      </c>
      <c r="D104" s="37">
        <v>0.9</v>
      </c>
      <c r="E104" s="36">
        <v>1.05</v>
      </c>
      <c r="F104" s="37">
        <v>1.0848038375178608</v>
      </c>
      <c r="G104" s="37">
        <v>0.921773936170213</v>
      </c>
      <c r="H104" s="105">
        <f t="shared" si="5"/>
        <v>1.5309401962965712</v>
      </c>
      <c r="I104" s="27">
        <v>1.9587628865979385</v>
      </c>
      <c r="J104" s="27">
        <v>1.103117505995204</v>
      </c>
      <c r="K104" s="53">
        <f t="shared" si="2"/>
        <v>1.6650958215519953</v>
      </c>
      <c r="L104" s="81">
        <f>COUNT(O104:CE104)</f>
        <v>37</v>
      </c>
      <c r="M104" s="109">
        <f>SUM(O104:IV104)</f>
        <v>106</v>
      </c>
      <c r="N104" s="81">
        <f t="shared" si="6"/>
        <v>53.6231884057971</v>
      </c>
      <c r="O104" s="20">
        <v>2</v>
      </c>
      <c r="P104" s="20"/>
      <c r="Q104" s="20">
        <v>5</v>
      </c>
      <c r="R104" s="20">
        <v>4</v>
      </c>
      <c r="S104" s="20">
        <v>1</v>
      </c>
      <c r="T104" s="20">
        <v>1</v>
      </c>
      <c r="U104" s="20"/>
      <c r="V104" s="20">
        <v>1</v>
      </c>
      <c r="W104" s="20">
        <v>1</v>
      </c>
      <c r="X104" s="20"/>
      <c r="Y104" s="20"/>
      <c r="Z104" s="20">
        <v>5</v>
      </c>
      <c r="AA104" s="20">
        <v>1</v>
      </c>
      <c r="AB104" s="20">
        <v>2</v>
      </c>
      <c r="AC104" s="20"/>
      <c r="AD104" s="20">
        <v>2</v>
      </c>
      <c r="AE104" s="20">
        <v>1</v>
      </c>
      <c r="AF104" s="20"/>
      <c r="AG104" s="20"/>
      <c r="AH104" s="20"/>
      <c r="AI104" s="20"/>
      <c r="AK104">
        <v>1</v>
      </c>
      <c r="AL104" s="20">
        <v>2</v>
      </c>
      <c r="AM104">
        <v>6</v>
      </c>
      <c r="AN104">
        <v>8</v>
      </c>
      <c r="AO104" s="20"/>
      <c r="AP104" s="20">
        <v>2</v>
      </c>
      <c r="AR104">
        <v>1</v>
      </c>
      <c r="AS104">
        <v>3</v>
      </c>
      <c r="AT104">
        <v>2</v>
      </c>
      <c r="AU104">
        <v>4</v>
      </c>
      <c r="AV104">
        <v>3</v>
      </c>
      <c r="AW104">
        <v>1</v>
      </c>
      <c r="AX104">
        <v>3</v>
      </c>
      <c r="AY104">
        <v>1</v>
      </c>
      <c r="AZ104">
        <v>2</v>
      </c>
      <c r="BA104">
        <v>1</v>
      </c>
      <c r="BF104">
        <v>3</v>
      </c>
      <c r="BI104">
        <v>1</v>
      </c>
      <c r="BL104">
        <v>3</v>
      </c>
      <c r="BS104">
        <v>1</v>
      </c>
      <c r="BT104">
        <v>1</v>
      </c>
      <c r="BW104">
        <v>5</v>
      </c>
      <c r="BX104">
        <v>14</v>
      </c>
      <c r="CB104">
        <v>5</v>
      </c>
      <c r="CC104">
        <v>1</v>
      </c>
      <c r="CD104">
        <v>6</v>
      </c>
    </row>
    <row r="105" spans="1:81" ht="12.75">
      <c r="A105" s="1" t="s">
        <v>43</v>
      </c>
      <c r="B105" s="36">
        <v>0.02</v>
      </c>
      <c r="C105" s="37">
        <v>0.11</v>
      </c>
      <c r="D105" s="36">
        <v>0.09</v>
      </c>
      <c r="E105" s="36">
        <v>0.13</v>
      </c>
      <c r="F105" s="37">
        <v>0.18557726066544192</v>
      </c>
      <c r="G105" s="37">
        <v>0.16437303235715955</v>
      </c>
      <c r="H105" s="105">
        <f t="shared" si="5"/>
        <v>0.2253867009485196</v>
      </c>
      <c r="I105" s="27">
        <v>0.2749140893470791</v>
      </c>
      <c r="J105" s="27">
        <v>0.17585931254996007</v>
      </c>
      <c r="K105" s="53">
        <f t="shared" si="2"/>
        <v>0.1413760603204524</v>
      </c>
      <c r="L105" s="81">
        <f>COUNT(O105:CE105)</f>
        <v>8</v>
      </c>
      <c r="M105" s="109">
        <f>SUM(O105:IV105)</f>
        <v>9</v>
      </c>
      <c r="N105" s="81">
        <f t="shared" si="6"/>
        <v>11.594202898550725</v>
      </c>
      <c r="O105" s="20"/>
      <c r="P105" s="20"/>
      <c r="Q105" s="20">
        <v>1</v>
      </c>
      <c r="R105" s="20"/>
      <c r="S105" s="20"/>
      <c r="T105" s="21"/>
      <c r="U105" s="21"/>
      <c r="V105" s="21"/>
      <c r="W105" s="21"/>
      <c r="X105" s="21"/>
      <c r="Y105" s="21"/>
      <c r="Z105" s="20"/>
      <c r="AA105" s="20"/>
      <c r="AB105" s="20"/>
      <c r="AC105" s="20"/>
      <c r="AD105" s="20"/>
      <c r="AF105" s="20">
        <v>1</v>
      </c>
      <c r="AG105" s="20"/>
      <c r="AH105" s="20"/>
      <c r="AI105" s="20"/>
      <c r="AK105">
        <v>1</v>
      </c>
      <c r="AO105" s="20">
        <v>1</v>
      </c>
      <c r="AV105">
        <v>1</v>
      </c>
      <c r="BN105">
        <v>2</v>
      </c>
      <c r="CA105">
        <v>1</v>
      </c>
      <c r="CC105">
        <v>1</v>
      </c>
    </row>
    <row r="106" spans="1:83" ht="12.75">
      <c r="A106" s="1" t="s">
        <v>44</v>
      </c>
      <c r="B106" s="36">
        <v>1.89</v>
      </c>
      <c r="C106" s="37">
        <v>1.56</v>
      </c>
      <c r="D106" s="36">
        <v>2.03</v>
      </c>
      <c r="E106" s="36">
        <v>2.04</v>
      </c>
      <c r="F106" s="37">
        <v>2.0239683608899774</v>
      </c>
      <c r="G106" s="37">
        <v>2.561646276595745</v>
      </c>
      <c r="H106" s="105">
        <f t="shared" si="5"/>
        <v>2.352695163456864</v>
      </c>
      <c r="I106" s="27">
        <v>3.522336769759451</v>
      </c>
      <c r="J106" s="27">
        <v>1.1830535571542768</v>
      </c>
      <c r="K106" s="53">
        <f t="shared" si="2"/>
        <v>3.864278982092366</v>
      </c>
      <c r="L106" s="81">
        <f>COUNT(O106:CE106)</f>
        <v>55</v>
      </c>
      <c r="M106" s="109">
        <f>SUM(O106:IV106)</f>
        <v>246</v>
      </c>
      <c r="N106" s="81">
        <f t="shared" si="6"/>
        <v>79.71014492753623</v>
      </c>
      <c r="O106" s="20"/>
      <c r="P106" s="20">
        <v>4</v>
      </c>
      <c r="Q106" s="20">
        <v>3</v>
      </c>
      <c r="R106" s="20">
        <v>6</v>
      </c>
      <c r="S106" s="20"/>
      <c r="T106" s="20">
        <v>6</v>
      </c>
      <c r="U106" s="20">
        <v>5</v>
      </c>
      <c r="V106" s="20">
        <v>3</v>
      </c>
      <c r="W106" s="20"/>
      <c r="X106" s="20">
        <v>1</v>
      </c>
      <c r="Y106" s="20">
        <v>1</v>
      </c>
      <c r="Z106" s="20">
        <v>5</v>
      </c>
      <c r="AA106" s="20">
        <v>2</v>
      </c>
      <c r="AB106" s="20"/>
      <c r="AC106" s="20">
        <v>1</v>
      </c>
      <c r="AD106" s="20">
        <v>10</v>
      </c>
      <c r="AE106" s="20">
        <v>2</v>
      </c>
      <c r="AF106" s="20">
        <v>6</v>
      </c>
      <c r="AG106" s="20">
        <v>20</v>
      </c>
      <c r="AH106" s="20">
        <v>4</v>
      </c>
      <c r="AI106" s="20">
        <v>4</v>
      </c>
      <c r="AJ106" s="20">
        <v>5</v>
      </c>
      <c r="AK106" s="20">
        <v>8</v>
      </c>
      <c r="AL106" s="20">
        <v>3</v>
      </c>
      <c r="AM106">
        <v>5</v>
      </c>
      <c r="AO106" s="20">
        <v>3</v>
      </c>
      <c r="AP106" s="20"/>
      <c r="AR106">
        <v>1</v>
      </c>
      <c r="AS106">
        <v>7</v>
      </c>
      <c r="AU106">
        <v>15</v>
      </c>
      <c r="AV106">
        <v>3</v>
      </c>
      <c r="AW106">
        <v>3</v>
      </c>
      <c r="AX106">
        <v>3</v>
      </c>
      <c r="AY106">
        <v>3</v>
      </c>
      <c r="AZ106">
        <v>6</v>
      </c>
      <c r="BA106">
        <v>1</v>
      </c>
      <c r="BC106">
        <v>1</v>
      </c>
      <c r="BE106">
        <v>5</v>
      </c>
      <c r="BF106">
        <v>5</v>
      </c>
      <c r="BH106">
        <v>1</v>
      </c>
      <c r="BI106">
        <v>2</v>
      </c>
      <c r="BJ106">
        <v>1</v>
      </c>
      <c r="BL106">
        <v>4</v>
      </c>
      <c r="BM106">
        <v>1</v>
      </c>
      <c r="BN106">
        <v>6</v>
      </c>
      <c r="BO106">
        <v>2</v>
      </c>
      <c r="BP106">
        <v>5</v>
      </c>
      <c r="BQ106">
        <v>5</v>
      </c>
      <c r="BS106">
        <v>16</v>
      </c>
      <c r="BT106">
        <v>1</v>
      </c>
      <c r="BU106">
        <v>1</v>
      </c>
      <c r="BV106">
        <v>2</v>
      </c>
      <c r="BW106">
        <v>2</v>
      </c>
      <c r="BX106">
        <v>16</v>
      </c>
      <c r="BZ106">
        <v>4</v>
      </c>
      <c r="CA106">
        <v>1</v>
      </c>
      <c r="CB106">
        <v>3</v>
      </c>
      <c r="CC106">
        <v>2</v>
      </c>
      <c r="CD106">
        <v>10</v>
      </c>
      <c r="CE106">
        <v>1</v>
      </c>
    </row>
    <row r="107" spans="1:82" ht="12.75">
      <c r="A107" s="1" t="s">
        <v>45</v>
      </c>
      <c r="B107" s="36">
        <v>6.65</v>
      </c>
      <c r="C107" s="36">
        <v>7.17</v>
      </c>
      <c r="D107" s="36">
        <v>12.23</v>
      </c>
      <c r="E107" s="36">
        <v>13.11</v>
      </c>
      <c r="F107" s="37">
        <v>12.91369728516024</v>
      </c>
      <c r="G107" s="37">
        <v>16.389273936170216</v>
      </c>
      <c r="H107" s="105">
        <f t="shared" si="5"/>
        <v>16.16228666551295</v>
      </c>
      <c r="I107" s="27">
        <v>16.52920962199313</v>
      </c>
      <c r="J107" s="27">
        <v>15.795363709032777</v>
      </c>
      <c r="K107" s="53">
        <f t="shared" si="2"/>
        <v>15.190072258875277</v>
      </c>
      <c r="L107" s="81">
        <f>COUNT(O107:CE107)</f>
        <v>61</v>
      </c>
      <c r="M107" s="109">
        <f>SUM(O107:IV107)</f>
        <v>967</v>
      </c>
      <c r="N107" s="81">
        <f t="shared" si="6"/>
        <v>88.40579710144928</v>
      </c>
      <c r="O107" s="20">
        <v>24</v>
      </c>
      <c r="P107" s="20">
        <v>10</v>
      </c>
      <c r="Q107" s="20"/>
      <c r="R107" s="20">
        <v>14</v>
      </c>
      <c r="S107" s="20">
        <v>7</v>
      </c>
      <c r="T107" s="20">
        <v>11</v>
      </c>
      <c r="U107" s="20">
        <v>10</v>
      </c>
      <c r="V107" s="20">
        <v>7</v>
      </c>
      <c r="W107" s="20">
        <v>12</v>
      </c>
      <c r="X107" s="20"/>
      <c r="Y107" s="20">
        <v>1</v>
      </c>
      <c r="Z107" s="20">
        <v>1</v>
      </c>
      <c r="AA107" s="20">
        <v>10</v>
      </c>
      <c r="AB107" s="20">
        <v>4</v>
      </c>
      <c r="AC107" s="20">
        <v>12</v>
      </c>
      <c r="AD107" s="20">
        <v>2</v>
      </c>
      <c r="AE107" s="20">
        <v>15</v>
      </c>
      <c r="AF107" s="20">
        <v>17</v>
      </c>
      <c r="AG107" s="20">
        <v>5</v>
      </c>
      <c r="AH107" s="20">
        <v>39</v>
      </c>
      <c r="AI107" s="20">
        <v>2</v>
      </c>
      <c r="AJ107" s="20">
        <v>15</v>
      </c>
      <c r="AK107" s="20">
        <v>19</v>
      </c>
      <c r="AL107" s="20">
        <v>17</v>
      </c>
      <c r="AM107" s="20">
        <v>6</v>
      </c>
      <c r="AN107" s="20">
        <v>11</v>
      </c>
      <c r="AO107" s="20">
        <v>31</v>
      </c>
      <c r="AP107" s="20">
        <v>40</v>
      </c>
      <c r="AQ107" s="20">
        <v>19</v>
      </c>
      <c r="AR107" s="20">
        <v>20</v>
      </c>
      <c r="AS107" s="20">
        <v>12</v>
      </c>
      <c r="AT107" s="20">
        <v>29</v>
      </c>
      <c r="AU107" s="20">
        <v>3</v>
      </c>
      <c r="AV107" s="20">
        <v>2</v>
      </c>
      <c r="AW107" s="20">
        <v>1</v>
      </c>
      <c r="AX107" s="20"/>
      <c r="AY107" s="20">
        <v>15</v>
      </c>
      <c r="AZ107" s="20">
        <v>3</v>
      </c>
      <c r="BA107" s="20">
        <v>51</v>
      </c>
      <c r="BB107" s="20">
        <v>58</v>
      </c>
      <c r="BC107" s="20">
        <v>39</v>
      </c>
      <c r="BD107">
        <v>16</v>
      </c>
      <c r="BE107" s="20">
        <v>10</v>
      </c>
      <c r="BF107" s="20">
        <v>6</v>
      </c>
      <c r="BG107" s="20">
        <v>8</v>
      </c>
      <c r="BH107" s="20"/>
      <c r="BI107">
        <v>1</v>
      </c>
      <c r="BJ107" s="20">
        <v>12</v>
      </c>
      <c r="BK107">
        <v>28</v>
      </c>
      <c r="BL107">
        <v>11</v>
      </c>
      <c r="BM107">
        <v>14</v>
      </c>
      <c r="BN107">
        <v>10</v>
      </c>
      <c r="BO107">
        <v>7</v>
      </c>
      <c r="BP107">
        <v>45</v>
      </c>
      <c r="BQ107">
        <v>14</v>
      </c>
      <c r="BR107">
        <v>71</v>
      </c>
      <c r="BS107">
        <v>23</v>
      </c>
      <c r="BT107">
        <v>11</v>
      </c>
      <c r="BU107">
        <v>17</v>
      </c>
      <c r="BW107">
        <v>6</v>
      </c>
      <c r="BY107">
        <v>48</v>
      </c>
      <c r="BZ107">
        <v>1</v>
      </c>
      <c r="CB107">
        <v>5</v>
      </c>
      <c r="CC107">
        <v>8</v>
      </c>
      <c r="CD107">
        <v>1</v>
      </c>
    </row>
    <row r="108" spans="1:36" ht="12.75">
      <c r="A108" s="1" t="s">
        <v>163</v>
      </c>
      <c r="B108" s="36"/>
      <c r="C108" s="36">
        <v>0.01</v>
      </c>
      <c r="D108" s="36">
        <v>0.01</v>
      </c>
      <c r="E108" s="36">
        <v>0.04</v>
      </c>
      <c r="F108" s="37">
        <v>0.01</v>
      </c>
      <c r="G108" s="37">
        <v>0.011261530897756927</v>
      </c>
      <c r="H108" s="105">
        <f t="shared" si="5"/>
        <v>0.03436426116838489</v>
      </c>
      <c r="I108" s="27">
        <v>0.06872852233676978</v>
      </c>
      <c r="J108" s="27"/>
      <c r="K108" s="53">
        <f>M108*10/$K$4</f>
        <v>0</v>
      </c>
      <c r="L108" s="81">
        <f>COUNT(O108:CE108)</f>
        <v>0</v>
      </c>
      <c r="M108" s="109">
        <f>SUM(O108:IV108)</f>
        <v>0</v>
      </c>
      <c r="N108" s="81">
        <f t="shared" si="6"/>
        <v>0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H108" s="20"/>
      <c r="AJ108" s="20"/>
    </row>
    <row r="109" spans="1:82" ht="12.75">
      <c r="A109" s="1" t="s">
        <v>46</v>
      </c>
      <c r="B109" s="36">
        <v>22.15</v>
      </c>
      <c r="C109" s="36">
        <v>10.79</v>
      </c>
      <c r="D109" s="36">
        <v>12.52</v>
      </c>
      <c r="E109" s="36">
        <v>12.55</v>
      </c>
      <c r="F109" s="37">
        <v>26.7282612778118</v>
      </c>
      <c r="G109" s="37">
        <v>47.9906914893617</v>
      </c>
      <c r="H109" s="105">
        <f t="shared" si="5"/>
        <v>73.99630810815268</v>
      </c>
      <c r="I109" s="27">
        <v>57.45704467353953</v>
      </c>
      <c r="J109" s="27">
        <v>90.53557154276581</v>
      </c>
      <c r="K109" s="53">
        <f t="shared" si="2"/>
        <v>68.03330191643104</v>
      </c>
      <c r="L109" s="81">
        <f>COUNT(O109:CE109)</f>
        <v>62</v>
      </c>
      <c r="M109" s="109">
        <f>SUM(O109:IV109)</f>
        <v>4331</v>
      </c>
      <c r="N109" s="81">
        <f t="shared" si="6"/>
        <v>89.85507246376811</v>
      </c>
      <c r="O109" s="20">
        <v>44</v>
      </c>
      <c r="P109" s="20">
        <v>46</v>
      </c>
      <c r="Q109" s="20">
        <v>3</v>
      </c>
      <c r="R109" s="20">
        <v>44</v>
      </c>
      <c r="S109" s="20"/>
      <c r="T109" s="20">
        <v>5</v>
      </c>
      <c r="U109" s="20">
        <v>96</v>
      </c>
      <c r="V109" s="20">
        <v>69</v>
      </c>
      <c r="W109" s="20">
        <v>37</v>
      </c>
      <c r="X109" s="20"/>
      <c r="Y109" s="20">
        <v>113</v>
      </c>
      <c r="Z109" s="20"/>
      <c r="AA109" s="20">
        <v>70</v>
      </c>
      <c r="AB109" s="20">
        <v>15</v>
      </c>
      <c r="AC109" s="20">
        <v>232</v>
      </c>
      <c r="AD109" s="20">
        <v>15</v>
      </c>
      <c r="AE109" s="20">
        <v>32</v>
      </c>
      <c r="AF109" s="20">
        <v>40</v>
      </c>
      <c r="AG109" s="20">
        <v>3</v>
      </c>
      <c r="AH109" s="20">
        <v>141</v>
      </c>
      <c r="AI109" s="20">
        <v>3</v>
      </c>
      <c r="AJ109" s="20">
        <v>40</v>
      </c>
      <c r="AK109" s="20">
        <v>186</v>
      </c>
      <c r="AL109" s="20">
        <v>309</v>
      </c>
      <c r="AM109" s="20">
        <v>39</v>
      </c>
      <c r="AN109" s="20">
        <v>9</v>
      </c>
      <c r="AO109" s="20">
        <v>170</v>
      </c>
      <c r="AP109" s="20">
        <v>180</v>
      </c>
      <c r="AQ109" s="20">
        <v>125</v>
      </c>
      <c r="AR109" s="20">
        <v>34</v>
      </c>
      <c r="AS109" s="20">
        <v>141</v>
      </c>
      <c r="AT109" s="20">
        <v>84</v>
      </c>
      <c r="AU109" s="20">
        <v>36</v>
      </c>
      <c r="AV109">
        <v>7</v>
      </c>
      <c r="AX109">
        <v>2</v>
      </c>
      <c r="AY109" s="20">
        <v>19</v>
      </c>
      <c r="AZ109">
        <v>6</v>
      </c>
      <c r="BA109">
        <v>59</v>
      </c>
      <c r="BB109">
        <v>100</v>
      </c>
      <c r="BC109">
        <v>66</v>
      </c>
      <c r="BD109">
        <v>17</v>
      </c>
      <c r="BE109">
        <v>39</v>
      </c>
      <c r="BF109">
        <v>8</v>
      </c>
      <c r="BG109">
        <v>14</v>
      </c>
      <c r="BH109">
        <v>330</v>
      </c>
      <c r="BI109">
        <v>25</v>
      </c>
      <c r="BJ109">
        <v>130</v>
      </c>
      <c r="BK109">
        <v>85</v>
      </c>
      <c r="BL109">
        <v>31</v>
      </c>
      <c r="BM109">
        <v>60</v>
      </c>
      <c r="BN109">
        <v>150</v>
      </c>
      <c r="BO109">
        <v>7</v>
      </c>
      <c r="BP109">
        <v>20</v>
      </c>
      <c r="BR109">
        <v>494</v>
      </c>
      <c r="BS109">
        <v>100</v>
      </c>
      <c r="BT109">
        <v>64</v>
      </c>
      <c r="BU109">
        <v>37</v>
      </c>
      <c r="BV109">
        <v>25</v>
      </c>
      <c r="BW109">
        <v>7</v>
      </c>
      <c r="BX109">
        <v>7</v>
      </c>
      <c r="BY109">
        <v>1</v>
      </c>
      <c r="BZ109">
        <v>6</v>
      </c>
      <c r="CB109">
        <v>33</v>
      </c>
      <c r="CC109">
        <v>1</v>
      </c>
      <c r="CD109">
        <v>20</v>
      </c>
    </row>
    <row r="110" spans="1:66" ht="12.75">
      <c r="A110" s="1" t="s">
        <v>99</v>
      </c>
      <c r="B110" s="36">
        <v>0.06</v>
      </c>
      <c r="C110" s="36">
        <v>0.37</v>
      </c>
      <c r="D110" s="37">
        <v>0.1</v>
      </c>
      <c r="E110" s="36">
        <v>0.01</v>
      </c>
      <c r="F110" s="37">
        <v>0.041999999999999996</v>
      </c>
      <c r="G110" s="37">
        <v>0.035742320105187665</v>
      </c>
      <c r="H110" s="105">
        <f t="shared" si="5"/>
        <v>0.04295532646048111</v>
      </c>
      <c r="I110" s="27">
        <v>0.08591065292096221</v>
      </c>
      <c r="J110" s="27"/>
      <c r="K110" s="53">
        <f aca="true" t="shared" si="7" ref="K110:K138">M110*10/$K$4</f>
        <v>0.015708451146716935</v>
      </c>
      <c r="L110" s="81">
        <f>COUNT(O110:CE110)</f>
        <v>1</v>
      </c>
      <c r="M110" s="109">
        <f>SUM(O110:IV110)</f>
        <v>1</v>
      </c>
      <c r="N110" s="81">
        <f t="shared" si="6"/>
        <v>1.4492753623188406</v>
      </c>
      <c r="O110" s="20"/>
      <c r="P110" s="20"/>
      <c r="Q110" s="20"/>
      <c r="R110" s="20"/>
      <c r="S110" s="20"/>
      <c r="T110" s="21"/>
      <c r="U110" s="21"/>
      <c r="V110" s="21"/>
      <c r="W110" s="21"/>
      <c r="X110" s="21"/>
      <c r="Y110" s="21"/>
      <c r="AH110" s="20"/>
      <c r="BN110">
        <v>1</v>
      </c>
    </row>
    <row r="111" spans="1:82" ht="12.75">
      <c r="A111" s="1" t="s">
        <v>47</v>
      </c>
      <c r="B111" s="36">
        <v>43.08</v>
      </c>
      <c r="C111" s="36">
        <v>28.58</v>
      </c>
      <c r="D111" s="36">
        <v>35.25</v>
      </c>
      <c r="E111" s="36">
        <v>23.92</v>
      </c>
      <c r="F111" s="37">
        <v>22.714642784241683</v>
      </c>
      <c r="G111" s="37">
        <v>28.308319148936175</v>
      </c>
      <c r="H111" s="105">
        <f t="shared" si="5"/>
        <v>36.79303979496815</v>
      </c>
      <c r="I111" s="27">
        <v>36.048109965635746</v>
      </c>
      <c r="J111" s="27">
        <v>37.537969624300565</v>
      </c>
      <c r="K111" s="53">
        <f t="shared" si="7"/>
        <v>35.94093622368835</v>
      </c>
      <c r="L111" s="81">
        <f>COUNT(O111:CE111)</f>
        <v>68</v>
      </c>
      <c r="M111" s="109">
        <f>SUM(O111:IV111)</f>
        <v>2288</v>
      </c>
      <c r="N111" s="81">
        <f t="shared" si="6"/>
        <v>98.55072463768116</v>
      </c>
      <c r="O111" s="20">
        <v>33</v>
      </c>
      <c r="P111" s="20">
        <v>10</v>
      </c>
      <c r="Q111" s="20">
        <v>32</v>
      </c>
      <c r="R111" s="20">
        <v>46</v>
      </c>
      <c r="S111" s="20">
        <v>36</v>
      </c>
      <c r="T111" s="20">
        <v>12</v>
      </c>
      <c r="U111" s="20">
        <v>44</v>
      </c>
      <c r="V111" s="20">
        <v>12</v>
      </c>
      <c r="W111" s="20">
        <v>17</v>
      </c>
      <c r="X111" s="20">
        <v>4</v>
      </c>
      <c r="Y111" s="20">
        <v>36</v>
      </c>
      <c r="Z111" s="20">
        <v>8</v>
      </c>
      <c r="AA111" s="20">
        <v>28</v>
      </c>
      <c r="AB111" s="20">
        <v>5</v>
      </c>
      <c r="AC111" s="20">
        <v>22</v>
      </c>
      <c r="AD111" s="20">
        <v>4</v>
      </c>
      <c r="AE111" s="20">
        <v>21</v>
      </c>
      <c r="AF111" s="20">
        <v>12</v>
      </c>
      <c r="AG111" s="20">
        <v>19</v>
      </c>
      <c r="AH111" s="20">
        <v>88</v>
      </c>
      <c r="AI111" s="20">
        <v>5</v>
      </c>
      <c r="AJ111" s="20">
        <v>22</v>
      </c>
      <c r="AK111" s="20">
        <v>44</v>
      </c>
      <c r="AL111" s="20">
        <v>16</v>
      </c>
      <c r="AM111" s="20">
        <v>8</v>
      </c>
      <c r="AN111" s="20">
        <v>31</v>
      </c>
      <c r="AO111" s="20">
        <v>60</v>
      </c>
      <c r="AP111" s="20">
        <v>62</v>
      </c>
      <c r="AQ111" s="20">
        <v>92</v>
      </c>
      <c r="AR111" s="20">
        <v>16</v>
      </c>
      <c r="AS111" s="20">
        <v>93</v>
      </c>
      <c r="AT111" s="20">
        <v>27</v>
      </c>
      <c r="AU111" s="20">
        <v>14</v>
      </c>
      <c r="AV111" s="20">
        <v>35</v>
      </c>
      <c r="AW111" s="20">
        <v>12</v>
      </c>
      <c r="AX111" s="20">
        <v>25</v>
      </c>
      <c r="AY111" s="20">
        <v>34</v>
      </c>
      <c r="AZ111" s="20">
        <v>14</v>
      </c>
      <c r="BA111" s="20">
        <v>89</v>
      </c>
      <c r="BB111" s="20">
        <v>111</v>
      </c>
      <c r="BC111" s="20">
        <v>49</v>
      </c>
      <c r="BD111">
        <v>14</v>
      </c>
      <c r="BE111" s="20">
        <v>30</v>
      </c>
      <c r="BF111" s="20">
        <v>25</v>
      </c>
      <c r="BG111" s="20">
        <v>34</v>
      </c>
      <c r="BH111" s="20">
        <v>73</v>
      </c>
      <c r="BI111">
        <v>15</v>
      </c>
      <c r="BJ111" s="20">
        <v>35</v>
      </c>
      <c r="BK111">
        <v>29</v>
      </c>
      <c r="BL111">
        <v>20</v>
      </c>
      <c r="BM111">
        <v>11</v>
      </c>
      <c r="BN111">
        <v>121</v>
      </c>
      <c r="BO111">
        <v>21</v>
      </c>
      <c r="BP111">
        <v>57</v>
      </c>
      <c r="BQ111">
        <v>16</v>
      </c>
      <c r="BR111">
        <v>71</v>
      </c>
      <c r="BS111">
        <v>47</v>
      </c>
      <c r="BT111">
        <v>126</v>
      </c>
      <c r="BU111">
        <v>23</v>
      </c>
      <c r="BV111">
        <v>51</v>
      </c>
      <c r="BW111">
        <v>13</v>
      </c>
      <c r="BX111">
        <v>19</v>
      </c>
      <c r="BY111">
        <v>22</v>
      </c>
      <c r="BZ111">
        <v>13</v>
      </c>
      <c r="CA111">
        <v>10</v>
      </c>
      <c r="CB111">
        <v>14</v>
      </c>
      <c r="CC111">
        <v>12</v>
      </c>
      <c r="CD111">
        <v>18</v>
      </c>
    </row>
    <row r="112" spans="1:83" ht="12.75">
      <c r="A112" s="1" t="s">
        <v>48</v>
      </c>
      <c r="B112" s="36">
        <v>0.06</v>
      </c>
      <c r="C112" s="36">
        <v>0.34</v>
      </c>
      <c r="D112" s="36">
        <v>0.54</v>
      </c>
      <c r="E112" s="36">
        <v>1.37</v>
      </c>
      <c r="F112" s="37">
        <v>2.3197826086956517</v>
      </c>
      <c r="G112" s="37">
        <v>7.801239273309624</v>
      </c>
      <c r="H112" s="105">
        <f t="shared" si="5"/>
        <v>10.588354059020826</v>
      </c>
      <c r="I112" s="27">
        <v>9.793814432989693</v>
      </c>
      <c r="J112" s="27">
        <v>11.382893685051961</v>
      </c>
      <c r="K112" s="53">
        <f t="shared" si="7"/>
        <v>8.24693685202639</v>
      </c>
      <c r="L112" s="81">
        <f>COUNT(O112:CE112)</f>
        <v>60</v>
      </c>
      <c r="M112" s="109">
        <f>SUM(O112:IV112)</f>
        <v>525</v>
      </c>
      <c r="N112" s="81">
        <f t="shared" si="6"/>
        <v>86.95652173913044</v>
      </c>
      <c r="O112" s="20">
        <v>6</v>
      </c>
      <c r="P112" s="20"/>
      <c r="Q112" s="20">
        <v>13</v>
      </c>
      <c r="R112" s="20">
        <v>4</v>
      </c>
      <c r="S112" s="20">
        <v>7</v>
      </c>
      <c r="T112" s="20">
        <v>7</v>
      </c>
      <c r="U112" s="20">
        <v>2</v>
      </c>
      <c r="V112" s="20">
        <v>7</v>
      </c>
      <c r="W112" s="20"/>
      <c r="X112" s="20">
        <v>1</v>
      </c>
      <c r="Y112" s="20">
        <v>2</v>
      </c>
      <c r="Z112" s="20">
        <v>10</v>
      </c>
      <c r="AA112" s="20">
        <v>7</v>
      </c>
      <c r="AB112" s="20">
        <v>10</v>
      </c>
      <c r="AC112" s="20">
        <v>5</v>
      </c>
      <c r="AD112" s="20">
        <v>9</v>
      </c>
      <c r="AE112" s="20"/>
      <c r="AF112" s="20">
        <v>5</v>
      </c>
      <c r="AG112" s="20">
        <v>15</v>
      </c>
      <c r="AH112" s="20">
        <v>21</v>
      </c>
      <c r="AI112" s="20">
        <v>6</v>
      </c>
      <c r="AJ112" s="20">
        <v>14</v>
      </c>
      <c r="AK112" s="20">
        <v>16</v>
      </c>
      <c r="AL112" s="20">
        <v>7</v>
      </c>
      <c r="AM112" s="20">
        <v>15</v>
      </c>
      <c r="AN112" s="20">
        <v>4</v>
      </c>
      <c r="AO112" s="20">
        <v>4</v>
      </c>
      <c r="AP112" s="20">
        <v>9</v>
      </c>
      <c r="AQ112" s="20">
        <v>2</v>
      </c>
      <c r="AR112" s="20">
        <v>31</v>
      </c>
      <c r="AS112" s="20">
        <v>4</v>
      </c>
      <c r="AT112" s="20"/>
      <c r="AU112" s="20">
        <v>7</v>
      </c>
      <c r="AV112" s="20">
        <v>5</v>
      </c>
      <c r="AW112" s="20">
        <v>8</v>
      </c>
      <c r="AX112" s="20">
        <v>10</v>
      </c>
      <c r="AY112" s="20">
        <v>9</v>
      </c>
      <c r="AZ112" s="20">
        <v>4</v>
      </c>
      <c r="BA112" s="20">
        <v>5</v>
      </c>
      <c r="BB112" s="20">
        <v>5</v>
      </c>
      <c r="BC112" s="20">
        <v>1</v>
      </c>
      <c r="BD112">
        <v>1</v>
      </c>
      <c r="BE112">
        <v>5</v>
      </c>
      <c r="BF112" s="20">
        <v>11</v>
      </c>
      <c r="BG112" s="20"/>
      <c r="BH112" s="20">
        <v>4</v>
      </c>
      <c r="BI112">
        <v>2</v>
      </c>
      <c r="BJ112" s="20">
        <v>1</v>
      </c>
      <c r="BK112">
        <v>6</v>
      </c>
      <c r="BL112">
        <v>5</v>
      </c>
      <c r="BM112">
        <v>2</v>
      </c>
      <c r="BN112">
        <v>68</v>
      </c>
      <c r="BP112">
        <v>58</v>
      </c>
      <c r="BR112">
        <v>21</v>
      </c>
      <c r="BS112">
        <v>2</v>
      </c>
      <c r="BT112">
        <v>4</v>
      </c>
      <c r="BU112">
        <v>3</v>
      </c>
      <c r="BW112">
        <v>3</v>
      </c>
      <c r="BX112">
        <v>7</v>
      </c>
      <c r="BZ112">
        <v>8</v>
      </c>
      <c r="CA112">
        <v>2</v>
      </c>
      <c r="CB112">
        <v>2</v>
      </c>
      <c r="CC112">
        <v>6</v>
      </c>
      <c r="CD112">
        <v>3</v>
      </c>
      <c r="CE112">
        <v>4</v>
      </c>
    </row>
    <row r="113" spans="1:72" ht="12.75">
      <c r="A113" s="1" t="s">
        <v>49</v>
      </c>
      <c r="B113" s="36">
        <v>0.94</v>
      </c>
      <c r="C113" s="36">
        <v>0.41</v>
      </c>
      <c r="D113" s="36">
        <v>0.06</v>
      </c>
      <c r="E113" s="36">
        <v>0.09</v>
      </c>
      <c r="F113" s="37">
        <v>0.016999999999999998</v>
      </c>
      <c r="G113" s="37">
        <v>0.4002379370229404</v>
      </c>
      <c r="H113" s="105">
        <f t="shared" si="5"/>
        <v>0.6490477720916052</v>
      </c>
      <c r="I113" s="27">
        <v>0.2749140893470791</v>
      </c>
      <c r="J113" s="27">
        <v>1.0231814548361313</v>
      </c>
      <c r="K113" s="53">
        <f t="shared" si="7"/>
        <v>0.9896324222431669</v>
      </c>
      <c r="L113" s="81">
        <f>COUNT(O113:CE113)</f>
        <v>9</v>
      </c>
      <c r="M113" s="109">
        <f>SUM(O113:IV113)</f>
        <v>63</v>
      </c>
      <c r="N113" s="81">
        <f t="shared" si="6"/>
        <v>13.043478260869565</v>
      </c>
      <c r="O113" s="20"/>
      <c r="P113" s="20"/>
      <c r="Q113" s="20"/>
      <c r="R113" s="20"/>
      <c r="S113" s="20"/>
      <c r="T113" s="21"/>
      <c r="U113" s="21"/>
      <c r="V113" s="21"/>
      <c r="W113" s="21"/>
      <c r="X113" s="21"/>
      <c r="Y113" s="21"/>
      <c r="AH113" s="20"/>
      <c r="AR113" s="20"/>
      <c r="AT113">
        <v>2</v>
      </c>
      <c r="AU113" s="20">
        <v>1</v>
      </c>
      <c r="AY113" s="20"/>
      <c r="AZ113">
        <v>1</v>
      </c>
      <c r="BB113">
        <v>4</v>
      </c>
      <c r="BC113">
        <v>20</v>
      </c>
      <c r="BM113">
        <v>1</v>
      </c>
      <c r="BO113">
        <v>20</v>
      </c>
      <c r="BR113">
        <v>12</v>
      </c>
      <c r="BT113">
        <v>2</v>
      </c>
    </row>
    <row r="114" spans="1:79" ht="12.75">
      <c r="A114" s="1" t="s">
        <v>50</v>
      </c>
      <c r="B114" s="36">
        <v>71.28</v>
      </c>
      <c r="C114" s="36">
        <v>61.92</v>
      </c>
      <c r="D114" s="36">
        <v>47.11</v>
      </c>
      <c r="E114" s="36">
        <v>19.04</v>
      </c>
      <c r="F114" s="37">
        <v>11.29979056950398</v>
      </c>
      <c r="G114" s="37">
        <v>11.369534574468084</v>
      </c>
      <c r="H114" s="105">
        <f t="shared" si="5"/>
        <v>6.643654148845873</v>
      </c>
      <c r="I114" s="27">
        <v>6.924398625429554</v>
      </c>
      <c r="J114" s="27">
        <v>6.362909672262192</v>
      </c>
      <c r="K114" s="53">
        <f t="shared" si="7"/>
        <v>8.749607288721334</v>
      </c>
      <c r="L114" s="81">
        <f>COUNT(O114:CE114)</f>
        <v>36</v>
      </c>
      <c r="M114" s="109">
        <f>SUM(O114:IV114)</f>
        <v>557</v>
      </c>
      <c r="N114" s="81">
        <f t="shared" si="6"/>
        <v>52.17391304347826</v>
      </c>
      <c r="O114" s="20">
        <v>20</v>
      </c>
      <c r="P114" s="20">
        <v>22</v>
      </c>
      <c r="Q114" s="20"/>
      <c r="R114" s="20">
        <v>10</v>
      </c>
      <c r="S114" s="20"/>
      <c r="T114" s="20"/>
      <c r="U114" s="20"/>
      <c r="V114" s="20"/>
      <c r="W114" s="20">
        <v>10</v>
      </c>
      <c r="X114" s="20"/>
      <c r="Y114" s="20">
        <v>10</v>
      </c>
      <c r="AA114" s="20"/>
      <c r="AB114" s="20">
        <v>2</v>
      </c>
      <c r="AC114" s="20">
        <v>2</v>
      </c>
      <c r="AD114" s="20"/>
      <c r="AE114" s="20">
        <v>6</v>
      </c>
      <c r="AF114" s="20"/>
      <c r="AG114" s="20">
        <v>3</v>
      </c>
      <c r="AH114" s="20">
        <v>25</v>
      </c>
      <c r="AI114" s="20"/>
      <c r="AK114" s="20">
        <v>14</v>
      </c>
      <c r="AL114" s="20">
        <v>7</v>
      </c>
      <c r="AM114" s="20"/>
      <c r="AN114" s="20"/>
      <c r="AO114" s="20"/>
      <c r="AP114" s="20">
        <v>35</v>
      </c>
      <c r="AQ114" s="20">
        <v>12</v>
      </c>
      <c r="AR114" s="20">
        <v>6</v>
      </c>
      <c r="AS114" s="20">
        <v>15</v>
      </c>
      <c r="AT114" s="20">
        <v>38</v>
      </c>
      <c r="AU114" s="20"/>
      <c r="AV114">
        <v>2</v>
      </c>
      <c r="AW114" s="20">
        <v>8</v>
      </c>
      <c r="AZ114">
        <v>12</v>
      </c>
      <c r="BA114">
        <v>22</v>
      </c>
      <c r="BB114">
        <v>16</v>
      </c>
      <c r="BC114">
        <v>13</v>
      </c>
      <c r="BF114">
        <v>16</v>
      </c>
      <c r="BG114">
        <v>2</v>
      </c>
      <c r="BJ114">
        <v>20</v>
      </c>
      <c r="BK114">
        <v>10</v>
      </c>
      <c r="BL114">
        <v>6</v>
      </c>
      <c r="BM114">
        <v>40</v>
      </c>
      <c r="BP114">
        <v>42</v>
      </c>
      <c r="BQ114">
        <v>47</v>
      </c>
      <c r="BS114">
        <v>42</v>
      </c>
      <c r="BT114">
        <v>4</v>
      </c>
      <c r="BU114">
        <v>2</v>
      </c>
      <c r="BY114">
        <v>13</v>
      </c>
      <c r="CA114">
        <v>3</v>
      </c>
    </row>
    <row r="115" spans="1:82" ht="12.75">
      <c r="A115" s="1" t="s">
        <v>51</v>
      </c>
      <c r="B115" s="36"/>
      <c r="C115" s="36">
        <v>0.01</v>
      </c>
      <c r="D115" s="36">
        <v>0.14</v>
      </c>
      <c r="E115" s="36">
        <v>0.16</v>
      </c>
      <c r="F115" s="37">
        <v>2.5362249438660953</v>
      </c>
      <c r="G115" s="37">
        <v>26.77818085106383</v>
      </c>
      <c r="H115" s="105">
        <f t="shared" si="5"/>
        <v>30.488784230347687</v>
      </c>
      <c r="I115" s="27">
        <v>35.206185567010316</v>
      </c>
      <c r="J115" s="27">
        <v>25.771382893685058</v>
      </c>
      <c r="K115" s="53">
        <f t="shared" si="7"/>
        <v>32.98774740810556</v>
      </c>
      <c r="L115" s="81">
        <f>COUNT(O115:CE115)</f>
        <v>60</v>
      </c>
      <c r="M115" s="109">
        <f>SUM(O115:IV115)</f>
        <v>2100</v>
      </c>
      <c r="N115" s="81">
        <f t="shared" si="6"/>
        <v>86.95652173913044</v>
      </c>
      <c r="O115" s="20">
        <v>105</v>
      </c>
      <c r="P115" s="20">
        <v>120</v>
      </c>
      <c r="Q115" s="20">
        <v>1</v>
      </c>
      <c r="R115" s="20">
        <v>29</v>
      </c>
      <c r="S115" s="20">
        <v>35</v>
      </c>
      <c r="T115" s="20">
        <v>17</v>
      </c>
      <c r="U115" s="20"/>
      <c r="V115" s="20">
        <v>49</v>
      </c>
      <c r="W115" s="20">
        <v>21</v>
      </c>
      <c r="X115" s="20"/>
      <c r="Y115" s="20"/>
      <c r="Z115" s="20">
        <v>5</v>
      </c>
      <c r="AA115" s="20">
        <v>9</v>
      </c>
      <c r="AB115" s="20"/>
      <c r="AC115" s="20">
        <v>22</v>
      </c>
      <c r="AD115" s="20">
        <v>2</v>
      </c>
      <c r="AE115" s="20">
        <v>57</v>
      </c>
      <c r="AF115" s="20">
        <v>18</v>
      </c>
      <c r="AG115" s="20"/>
      <c r="AH115" s="20">
        <v>182</v>
      </c>
      <c r="AI115" s="20">
        <v>5</v>
      </c>
      <c r="AJ115" s="20">
        <v>50</v>
      </c>
      <c r="AK115" s="20">
        <v>12</v>
      </c>
      <c r="AL115" s="20">
        <v>88</v>
      </c>
      <c r="AM115" s="20">
        <v>15</v>
      </c>
      <c r="AN115" s="20">
        <v>27</v>
      </c>
      <c r="AO115" s="20">
        <v>8</v>
      </c>
      <c r="AP115" s="20">
        <v>41</v>
      </c>
      <c r="AQ115" s="20">
        <v>60</v>
      </c>
      <c r="AR115" s="20">
        <v>33</v>
      </c>
      <c r="AS115" s="20">
        <v>45</v>
      </c>
      <c r="AT115" s="20">
        <v>71</v>
      </c>
      <c r="AU115" s="20">
        <v>3</v>
      </c>
      <c r="AV115">
        <v>15</v>
      </c>
      <c r="AW115" s="20">
        <v>12</v>
      </c>
      <c r="AX115" s="20">
        <v>3</v>
      </c>
      <c r="AY115" s="20">
        <v>12</v>
      </c>
      <c r="AZ115" s="20">
        <v>3</v>
      </c>
      <c r="BA115" s="20">
        <v>110</v>
      </c>
      <c r="BB115">
        <v>57</v>
      </c>
      <c r="BC115">
        <v>92</v>
      </c>
      <c r="BD115">
        <v>25</v>
      </c>
      <c r="BE115">
        <v>16</v>
      </c>
      <c r="BF115">
        <v>23</v>
      </c>
      <c r="BG115">
        <v>23</v>
      </c>
      <c r="BH115">
        <v>7</v>
      </c>
      <c r="BI115">
        <v>1</v>
      </c>
      <c r="BJ115">
        <v>38</v>
      </c>
      <c r="BK115">
        <v>33</v>
      </c>
      <c r="BL115">
        <v>22</v>
      </c>
      <c r="BM115">
        <v>45</v>
      </c>
      <c r="BN115">
        <v>102</v>
      </c>
      <c r="BO115">
        <v>16</v>
      </c>
      <c r="BP115">
        <v>103</v>
      </c>
      <c r="BQ115">
        <v>29</v>
      </c>
      <c r="BR115">
        <v>22</v>
      </c>
      <c r="BS115">
        <v>36</v>
      </c>
      <c r="BT115">
        <v>12</v>
      </c>
      <c r="BU115">
        <v>4</v>
      </c>
      <c r="BV115">
        <v>1</v>
      </c>
      <c r="BW115">
        <v>18</v>
      </c>
      <c r="BY115">
        <v>18</v>
      </c>
      <c r="CB115">
        <v>34</v>
      </c>
      <c r="CC115">
        <v>22</v>
      </c>
      <c r="CD115">
        <v>16</v>
      </c>
    </row>
    <row r="116" spans="1:75" ht="12.75">
      <c r="A116" s="1" t="s">
        <v>52</v>
      </c>
      <c r="B116" s="36">
        <v>0.65</v>
      </c>
      <c r="C116" s="37">
        <v>0.5</v>
      </c>
      <c r="D116" s="36">
        <v>0.74</v>
      </c>
      <c r="E116" s="36">
        <v>0.23</v>
      </c>
      <c r="F116" s="37">
        <v>0.27015452133088386</v>
      </c>
      <c r="G116" s="37">
        <v>0.7575085337161633</v>
      </c>
      <c r="H116" s="105">
        <f t="shared" si="5"/>
        <v>0.9526399498957537</v>
      </c>
      <c r="I116" s="27">
        <v>1.6494845360824746</v>
      </c>
      <c r="J116" s="27">
        <v>0.25579536370903283</v>
      </c>
      <c r="K116" s="53">
        <f t="shared" si="7"/>
        <v>1.5080113100848258</v>
      </c>
      <c r="L116" s="81">
        <f>COUNT(O116:CE116)</f>
        <v>25</v>
      </c>
      <c r="M116" s="109">
        <f>SUM(O116:IV116)</f>
        <v>96</v>
      </c>
      <c r="N116" s="81">
        <f t="shared" si="6"/>
        <v>36.231884057971016</v>
      </c>
      <c r="O116" s="20">
        <v>1</v>
      </c>
      <c r="P116" s="20"/>
      <c r="Q116" s="20"/>
      <c r="R116" s="20">
        <v>6</v>
      </c>
      <c r="S116" s="20">
        <v>7</v>
      </c>
      <c r="T116" s="21"/>
      <c r="U116" s="21">
        <v>3</v>
      </c>
      <c r="V116" s="21"/>
      <c r="W116" s="21">
        <v>1</v>
      </c>
      <c r="X116" s="21">
        <v>2</v>
      </c>
      <c r="Y116" s="21"/>
      <c r="AA116" s="20">
        <v>2</v>
      </c>
      <c r="AD116" s="20">
        <v>1</v>
      </c>
      <c r="AE116" s="20">
        <v>13</v>
      </c>
      <c r="AF116" s="20">
        <v>1</v>
      </c>
      <c r="AG116" s="20"/>
      <c r="AH116" s="20"/>
      <c r="AJ116" s="20">
        <v>2</v>
      </c>
      <c r="AK116" s="20">
        <v>1</v>
      </c>
      <c r="AL116" s="20">
        <v>8</v>
      </c>
      <c r="AM116" s="20"/>
      <c r="AN116" s="20"/>
      <c r="AO116" s="20">
        <v>1</v>
      </c>
      <c r="AP116" s="20"/>
      <c r="AQ116" s="20"/>
      <c r="AR116" s="20"/>
      <c r="AS116" s="20"/>
      <c r="AT116" s="20"/>
      <c r="AU116" s="20"/>
      <c r="AX116" s="20">
        <v>1</v>
      </c>
      <c r="AY116" s="20">
        <v>4</v>
      </c>
      <c r="BB116">
        <v>2</v>
      </c>
      <c r="BC116">
        <v>12</v>
      </c>
      <c r="BD116">
        <v>2</v>
      </c>
      <c r="BF116">
        <v>1</v>
      </c>
      <c r="BM116">
        <v>8</v>
      </c>
      <c r="BP116">
        <v>6</v>
      </c>
      <c r="BS116">
        <v>4</v>
      </c>
      <c r="BU116">
        <v>3</v>
      </c>
      <c r="BW116">
        <v>4</v>
      </c>
    </row>
    <row r="117" spans="1:75" ht="12.75">
      <c r="A117" s="1" t="s">
        <v>53</v>
      </c>
      <c r="B117" s="37">
        <v>0.5</v>
      </c>
      <c r="C117" s="36">
        <v>0.89</v>
      </c>
      <c r="D117" s="36">
        <v>0.47</v>
      </c>
      <c r="E117" s="36">
        <v>1.01</v>
      </c>
      <c r="F117" s="37">
        <v>0.1862061645233721</v>
      </c>
      <c r="G117" s="37">
        <v>0.6553358822938037</v>
      </c>
      <c r="H117" s="105">
        <f t="shared" si="5"/>
        <v>0.5450484972846465</v>
      </c>
      <c r="I117" s="27">
        <v>0.9621993127147768</v>
      </c>
      <c r="J117" s="27">
        <v>0.12789768185451642</v>
      </c>
      <c r="K117" s="53">
        <f t="shared" si="7"/>
        <v>1.0681746779767516</v>
      </c>
      <c r="L117" s="81">
        <f>COUNT(O117:CE117)</f>
        <v>16</v>
      </c>
      <c r="M117" s="109">
        <f>SUM(O117:IV117)</f>
        <v>68</v>
      </c>
      <c r="N117" s="81">
        <f t="shared" si="6"/>
        <v>23.18840579710145</v>
      </c>
      <c r="O117" s="20">
        <v>1</v>
      </c>
      <c r="P117" s="20"/>
      <c r="Q117" s="20">
        <v>1</v>
      </c>
      <c r="R117" s="20"/>
      <c r="S117" s="20">
        <v>1</v>
      </c>
      <c r="T117" s="21"/>
      <c r="U117" s="21"/>
      <c r="V117" s="21"/>
      <c r="W117" s="21"/>
      <c r="X117" s="21"/>
      <c r="Y117" s="21"/>
      <c r="AA117" s="20">
        <v>1</v>
      </c>
      <c r="AE117" s="20">
        <v>5</v>
      </c>
      <c r="AL117" s="20">
        <v>2</v>
      </c>
      <c r="AT117" s="20">
        <v>2</v>
      </c>
      <c r="AY117" s="20">
        <v>1</v>
      </c>
      <c r="BA117">
        <v>19</v>
      </c>
      <c r="BB117">
        <v>19</v>
      </c>
      <c r="BC117">
        <v>3</v>
      </c>
      <c r="BD117">
        <v>3</v>
      </c>
      <c r="BM117">
        <v>1</v>
      </c>
      <c r="BP117">
        <v>4</v>
      </c>
      <c r="BS117">
        <v>2</v>
      </c>
      <c r="BW117">
        <v>3</v>
      </c>
    </row>
    <row r="118" spans="1:82" ht="12" customHeight="1">
      <c r="A118" s="1" t="s">
        <v>54</v>
      </c>
      <c r="B118" s="36">
        <v>1.51</v>
      </c>
      <c r="C118" s="37">
        <v>8.53</v>
      </c>
      <c r="D118" s="36">
        <v>18.28</v>
      </c>
      <c r="E118" s="37">
        <v>38.79</v>
      </c>
      <c r="F118" s="37">
        <v>64.29853541539089</v>
      </c>
      <c r="G118" s="37">
        <v>35.56748404255319</v>
      </c>
      <c r="H118" s="105">
        <f t="shared" si="5"/>
        <v>18.602046198093078</v>
      </c>
      <c r="I118" s="27">
        <v>17.268041237113405</v>
      </c>
      <c r="J118" s="27">
        <v>19.936051159072747</v>
      </c>
      <c r="K118" s="53">
        <f t="shared" si="7"/>
        <v>15.504241281809616</v>
      </c>
      <c r="L118" s="81">
        <f>COUNT(O118:CE118)</f>
        <v>67</v>
      </c>
      <c r="M118" s="109">
        <f>SUM(O118:IV118)</f>
        <v>987</v>
      </c>
      <c r="N118" s="81">
        <f t="shared" si="6"/>
        <v>97.10144927536231</v>
      </c>
      <c r="O118" s="20">
        <v>28</v>
      </c>
      <c r="P118" s="20">
        <v>28</v>
      </c>
      <c r="Q118" s="20">
        <v>7</v>
      </c>
      <c r="R118" s="20">
        <v>18</v>
      </c>
      <c r="S118" s="20">
        <v>20</v>
      </c>
      <c r="T118" s="20">
        <v>11</v>
      </c>
      <c r="U118" s="20">
        <v>3</v>
      </c>
      <c r="V118" s="20">
        <v>25</v>
      </c>
      <c r="W118" s="20">
        <v>18</v>
      </c>
      <c r="X118" s="20">
        <v>32</v>
      </c>
      <c r="Y118" s="20"/>
      <c r="Z118" s="20">
        <v>8</v>
      </c>
      <c r="AA118" s="20">
        <v>12</v>
      </c>
      <c r="AB118" s="20">
        <v>1</v>
      </c>
      <c r="AC118" s="20">
        <v>2</v>
      </c>
      <c r="AD118" s="20">
        <v>1</v>
      </c>
      <c r="AE118" s="20">
        <v>14</v>
      </c>
      <c r="AF118" s="20">
        <v>15</v>
      </c>
      <c r="AG118" s="20">
        <v>1</v>
      </c>
      <c r="AH118" s="20">
        <v>38</v>
      </c>
      <c r="AI118" s="20">
        <v>6</v>
      </c>
      <c r="AJ118" s="20">
        <v>7</v>
      </c>
      <c r="AK118" s="20">
        <v>13</v>
      </c>
      <c r="AL118" s="20">
        <v>15</v>
      </c>
      <c r="AM118" s="20">
        <v>3</v>
      </c>
      <c r="AN118" s="20">
        <v>8</v>
      </c>
      <c r="AO118" s="20">
        <v>6</v>
      </c>
      <c r="AP118" s="20">
        <v>27</v>
      </c>
      <c r="AQ118" s="20">
        <v>25</v>
      </c>
      <c r="AR118" s="20">
        <v>7</v>
      </c>
      <c r="AS118" s="20">
        <v>11</v>
      </c>
      <c r="AT118" s="20">
        <v>23</v>
      </c>
      <c r="AU118" s="20">
        <v>7</v>
      </c>
      <c r="AV118" s="20">
        <v>14</v>
      </c>
      <c r="AW118" s="20">
        <v>5</v>
      </c>
      <c r="AX118" s="20">
        <v>2</v>
      </c>
      <c r="AY118" s="20">
        <v>4</v>
      </c>
      <c r="AZ118" s="20">
        <v>2</v>
      </c>
      <c r="BA118" s="20">
        <v>84</v>
      </c>
      <c r="BB118" s="20">
        <v>50</v>
      </c>
      <c r="BC118" s="20">
        <v>40</v>
      </c>
      <c r="BD118">
        <v>35</v>
      </c>
      <c r="BE118" s="20">
        <v>3</v>
      </c>
      <c r="BF118" s="20">
        <v>20</v>
      </c>
      <c r="BG118" s="20">
        <v>3</v>
      </c>
      <c r="BH118" s="20">
        <v>9</v>
      </c>
      <c r="BI118">
        <v>1</v>
      </c>
      <c r="BJ118" s="20">
        <v>13</v>
      </c>
      <c r="BK118">
        <v>7</v>
      </c>
      <c r="BL118">
        <v>28</v>
      </c>
      <c r="BM118">
        <v>17</v>
      </c>
      <c r="BN118">
        <v>9</v>
      </c>
      <c r="BO118">
        <v>7</v>
      </c>
      <c r="BP118">
        <v>26</v>
      </c>
      <c r="BQ118">
        <v>41</v>
      </c>
      <c r="BR118">
        <v>14</v>
      </c>
      <c r="BS118">
        <v>42</v>
      </c>
      <c r="BT118">
        <v>8</v>
      </c>
      <c r="BU118">
        <v>1</v>
      </c>
      <c r="BV118">
        <v>4</v>
      </c>
      <c r="BW118">
        <v>19</v>
      </c>
      <c r="BX118">
        <v>2</v>
      </c>
      <c r="BY118">
        <v>11</v>
      </c>
      <c r="BZ118">
        <v>6</v>
      </c>
      <c r="CA118">
        <v>10</v>
      </c>
      <c r="CB118">
        <v>4</v>
      </c>
      <c r="CC118">
        <v>3</v>
      </c>
      <c r="CD118">
        <v>3</v>
      </c>
    </row>
    <row r="119" spans="1:78" ht="12.75">
      <c r="A119" s="1" t="s">
        <v>55</v>
      </c>
      <c r="B119" s="36">
        <v>0.04</v>
      </c>
      <c r="C119" s="36">
        <v>0.34</v>
      </c>
      <c r="D119" s="36">
        <v>0.12</v>
      </c>
      <c r="E119" s="36">
        <v>0.45</v>
      </c>
      <c r="F119" s="37">
        <v>1.1239683608899775</v>
      </c>
      <c r="G119" s="37">
        <v>2.943645523671673</v>
      </c>
      <c r="H119" s="105">
        <f t="shared" si="5"/>
        <v>2.980976043907143</v>
      </c>
      <c r="I119" s="27">
        <v>3.6597938144329905</v>
      </c>
      <c r="J119" s="27">
        <v>2.3021582733812953</v>
      </c>
      <c r="K119" s="53">
        <f t="shared" si="7"/>
        <v>5.183788878416589</v>
      </c>
      <c r="L119" s="81">
        <f>COUNT(O119:CE119)</f>
        <v>35</v>
      </c>
      <c r="M119" s="109">
        <f>SUM(O119:IV119)</f>
        <v>330</v>
      </c>
      <c r="N119" s="81">
        <f t="shared" si="6"/>
        <v>50.72463768115942</v>
      </c>
      <c r="O119" s="20"/>
      <c r="P119" s="20"/>
      <c r="Q119" s="20">
        <v>3</v>
      </c>
      <c r="R119" s="20">
        <v>31</v>
      </c>
      <c r="S119" s="20">
        <v>2</v>
      </c>
      <c r="T119" s="21">
        <v>2</v>
      </c>
      <c r="U119" s="21">
        <v>1</v>
      </c>
      <c r="V119" s="21">
        <v>4</v>
      </c>
      <c r="W119" s="21">
        <v>3</v>
      </c>
      <c r="X119" s="21"/>
      <c r="Y119" s="21"/>
      <c r="AA119" s="20"/>
      <c r="AB119" s="20"/>
      <c r="AC119" s="20"/>
      <c r="AD119" s="20"/>
      <c r="AE119" s="20">
        <v>4</v>
      </c>
      <c r="AF119" s="20"/>
      <c r="AG119" s="20"/>
      <c r="AH119" s="20"/>
      <c r="AJ119" s="20">
        <v>7</v>
      </c>
      <c r="AL119" s="20">
        <v>12</v>
      </c>
      <c r="AM119" s="20"/>
      <c r="AN119" s="20"/>
      <c r="AO119" s="20">
        <v>14</v>
      </c>
      <c r="AP119" s="20">
        <v>4</v>
      </c>
      <c r="AQ119" s="20">
        <v>60</v>
      </c>
      <c r="AR119" s="20">
        <v>6</v>
      </c>
      <c r="AS119" s="20"/>
      <c r="AT119" s="20">
        <v>3</v>
      </c>
      <c r="AV119">
        <v>1</v>
      </c>
      <c r="AX119" s="20">
        <v>2</v>
      </c>
      <c r="AY119" s="20">
        <v>4</v>
      </c>
      <c r="AZ119">
        <v>2</v>
      </c>
      <c r="BA119">
        <v>10</v>
      </c>
      <c r="BB119">
        <v>47</v>
      </c>
      <c r="BC119">
        <v>1</v>
      </c>
      <c r="BD119">
        <v>3</v>
      </c>
      <c r="BE119">
        <v>20</v>
      </c>
      <c r="BF119">
        <v>5</v>
      </c>
      <c r="BK119">
        <v>8</v>
      </c>
      <c r="BO119">
        <v>2</v>
      </c>
      <c r="BP119">
        <v>7</v>
      </c>
      <c r="BR119">
        <v>17</v>
      </c>
      <c r="BT119">
        <v>20</v>
      </c>
      <c r="BU119">
        <v>3</v>
      </c>
      <c r="BV119">
        <v>1</v>
      </c>
      <c r="BW119">
        <v>12</v>
      </c>
      <c r="BX119">
        <v>6</v>
      </c>
      <c r="BZ119">
        <v>3</v>
      </c>
    </row>
    <row r="120" spans="1:82" ht="12.75">
      <c r="A120" s="1" t="s">
        <v>56</v>
      </c>
      <c r="B120" s="36">
        <v>0.54</v>
      </c>
      <c r="C120" s="37">
        <v>3.8</v>
      </c>
      <c r="D120" s="36">
        <v>2.57</v>
      </c>
      <c r="E120" s="36">
        <v>5.43</v>
      </c>
      <c r="F120" s="37">
        <v>12.816740559297813</v>
      </c>
      <c r="G120" s="37">
        <v>5.620582446808511</v>
      </c>
      <c r="H120" s="105">
        <f t="shared" si="5"/>
        <v>9.621993127147768</v>
      </c>
      <c r="I120" s="27">
        <v>19.243986254295535</v>
      </c>
      <c r="J120" s="27"/>
      <c r="K120" s="53">
        <f t="shared" si="7"/>
        <v>10.838831291234685</v>
      </c>
      <c r="L120" s="81">
        <f>COUNT(O120:CE120)</f>
        <v>51</v>
      </c>
      <c r="M120" s="109">
        <f>SUM(O120:IV120)</f>
        <v>690</v>
      </c>
      <c r="N120" s="81">
        <f t="shared" si="6"/>
        <v>73.91304347826087</v>
      </c>
      <c r="O120" s="20"/>
      <c r="P120" s="20"/>
      <c r="Q120" s="20">
        <v>5</v>
      </c>
      <c r="R120" s="20">
        <v>48</v>
      </c>
      <c r="S120" s="20">
        <v>1</v>
      </c>
      <c r="T120" s="20">
        <v>105</v>
      </c>
      <c r="U120" s="20"/>
      <c r="V120" s="20">
        <v>21</v>
      </c>
      <c r="W120" s="20">
        <v>6</v>
      </c>
      <c r="X120" s="20">
        <v>4</v>
      </c>
      <c r="Y120" s="20"/>
      <c r="Z120">
        <v>5</v>
      </c>
      <c r="AA120" s="20">
        <v>3</v>
      </c>
      <c r="AB120" s="20"/>
      <c r="AC120" s="20"/>
      <c r="AD120" s="20">
        <v>2</v>
      </c>
      <c r="AE120" s="20">
        <v>38</v>
      </c>
      <c r="AF120" s="20"/>
      <c r="AG120" s="20">
        <v>8</v>
      </c>
      <c r="AH120" s="20">
        <v>2</v>
      </c>
      <c r="AJ120" s="20">
        <v>6</v>
      </c>
      <c r="AK120" s="20">
        <v>3</v>
      </c>
      <c r="AL120" s="20">
        <v>9</v>
      </c>
      <c r="AM120" s="20">
        <v>14</v>
      </c>
      <c r="AN120" s="20">
        <v>10</v>
      </c>
      <c r="AO120" s="20">
        <v>7</v>
      </c>
      <c r="AP120" s="20">
        <v>16</v>
      </c>
      <c r="AQ120" s="20">
        <v>7</v>
      </c>
      <c r="AR120" s="20">
        <v>6</v>
      </c>
      <c r="AS120" s="20">
        <v>2</v>
      </c>
      <c r="AT120" s="20"/>
      <c r="AU120" s="20">
        <v>2</v>
      </c>
      <c r="AV120">
        <v>7</v>
      </c>
      <c r="AW120" s="20">
        <v>7</v>
      </c>
      <c r="AX120" s="20">
        <v>3</v>
      </c>
      <c r="AY120" s="20">
        <v>21</v>
      </c>
      <c r="AZ120" s="20">
        <v>24</v>
      </c>
      <c r="BA120">
        <v>12</v>
      </c>
      <c r="BB120">
        <v>16</v>
      </c>
      <c r="BC120">
        <v>3</v>
      </c>
      <c r="BD120">
        <v>2</v>
      </c>
      <c r="BF120">
        <v>7</v>
      </c>
      <c r="BK120">
        <v>5</v>
      </c>
      <c r="BL120">
        <v>1</v>
      </c>
      <c r="BM120">
        <v>20</v>
      </c>
      <c r="BN120">
        <v>16</v>
      </c>
      <c r="BO120">
        <v>23</v>
      </c>
      <c r="BP120">
        <v>29</v>
      </c>
      <c r="BR120">
        <v>12</v>
      </c>
      <c r="BS120">
        <v>66</v>
      </c>
      <c r="BT120">
        <v>9</v>
      </c>
      <c r="BV120">
        <v>1</v>
      </c>
      <c r="BW120">
        <v>28</v>
      </c>
      <c r="BX120">
        <v>21</v>
      </c>
      <c r="BZ120">
        <v>6</v>
      </c>
      <c r="CA120">
        <v>1</v>
      </c>
      <c r="CB120">
        <v>10</v>
      </c>
      <c r="CC120">
        <v>5</v>
      </c>
      <c r="CD120">
        <v>5</v>
      </c>
    </row>
    <row r="121" spans="1:43" ht="12.75">
      <c r="A121" s="1" t="s">
        <v>57</v>
      </c>
      <c r="B121" s="36"/>
      <c r="C121" s="36">
        <v>0.13</v>
      </c>
      <c r="D121" s="36">
        <v>0.17</v>
      </c>
      <c r="E121" s="36">
        <v>0.04</v>
      </c>
      <c r="F121" s="37">
        <v>0.029000000000000005</v>
      </c>
      <c r="G121" s="37">
        <v>0.4784808242426205</v>
      </c>
      <c r="H121" s="105">
        <f t="shared" si="5"/>
        <v>0.058345076516106716</v>
      </c>
      <c r="I121" s="27">
        <v>0.06872852233676978</v>
      </c>
      <c r="J121" s="27">
        <v>0.04796163069544365</v>
      </c>
      <c r="K121" s="53">
        <f t="shared" si="7"/>
        <v>0.09425070688030161</v>
      </c>
      <c r="L121" s="81">
        <f>COUNT(O121:CE121)</f>
        <v>5</v>
      </c>
      <c r="M121" s="109">
        <f>SUM(O121:IV121)</f>
        <v>6</v>
      </c>
      <c r="N121" s="81">
        <f t="shared" si="6"/>
        <v>7.246376811594203</v>
      </c>
      <c r="O121" s="20"/>
      <c r="P121" s="20"/>
      <c r="Q121" s="20"/>
      <c r="R121" s="20">
        <v>2</v>
      </c>
      <c r="S121" s="20"/>
      <c r="T121" s="21"/>
      <c r="U121" s="21"/>
      <c r="V121" s="21"/>
      <c r="W121" s="21"/>
      <c r="X121" s="21"/>
      <c r="Y121" s="21"/>
      <c r="AA121" s="20">
        <v>1</v>
      </c>
      <c r="AN121">
        <v>1</v>
      </c>
      <c r="AO121" s="20">
        <v>1</v>
      </c>
      <c r="AP121" s="20"/>
      <c r="AQ121" s="20">
        <v>1</v>
      </c>
    </row>
    <row r="122" spans="1:25" ht="12.75">
      <c r="A122" s="1" t="s">
        <v>190</v>
      </c>
      <c r="B122" s="36">
        <v>0.01</v>
      </c>
      <c r="C122" s="36">
        <v>0.02</v>
      </c>
      <c r="D122" s="36"/>
      <c r="E122" s="36">
        <v>0.02</v>
      </c>
      <c r="F122" s="37"/>
      <c r="G122" s="73" t="s">
        <v>181</v>
      </c>
      <c r="H122" s="105">
        <f t="shared" si="5"/>
        <v>0</v>
      </c>
      <c r="I122" s="27"/>
      <c r="J122" s="27"/>
      <c r="K122" s="53">
        <f>M122*10/$K$4</f>
        <v>0</v>
      </c>
      <c r="L122" s="81">
        <f>COUNT(O122:CE122)</f>
        <v>0</v>
      </c>
      <c r="M122" s="109">
        <f>SUM(O122:IV122)</f>
        <v>0</v>
      </c>
      <c r="N122" s="81">
        <f t="shared" si="6"/>
        <v>0</v>
      </c>
      <c r="O122" s="20"/>
      <c r="P122" s="20"/>
      <c r="Q122" s="20"/>
      <c r="R122" s="20"/>
      <c r="S122" s="20"/>
      <c r="T122" s="21"/>
      <c r="U122" s="21"/>
      <c r="V122" s="21"/>
      <c r="W122" s="21"/>
      <c r="X122" s="21"/>
      <c r="Y122" s="21"/>
    </row>
    <row r="123" spans="1:78" ht="12.75">
      <c r="A123" s="1" t="s">
        <v>58</v>
      </c>
      <c r="B123" s="36">
        <v>0.81</v>
      </c>
      <c r="C123" s="37">
        <v>8.3</v>
      </c>
      <c r="D123" s="37">
        <v>5.35</v>
      </c>
      <c r="E123" s="36">
        <v>12.55</v>
      </c>
      <c r="F123" s="37">
        <v>12.014049601959583</v>
      </c>
      <c r="G123" s="37">
        <v>6.144239361702128</v>
      </c>
      <c r="H123" s="105">
        <f t="shared" si="5"/>
        <v>5.436145928617931</v>
      </c>
      <c r="I123" s="27">
        <v>9.209621993127149</v>
      </c>
      <c r="J123" s="27">
        <v>1.6626698641087134</v>
      </c>
      <c r="K123" s="53">
        <f t="shared" si="7"/>
        <v>0.45554508325479115</v>
      </c>
      <c r="L123" s="81">
        <f>COUNT(O123:CE123)</f>
        <v>15</v>
      </c>
      <c r="M123" s="109">
        <f>SUM(O123:IV123)</f>
        <v>29</v>
      </c>
      <c r="N123" s="81">
        <f t="shared" si="6"/>
        <v>21.73913043478261</v>
      </c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>
        <v>2</v>
      </c>
      <c r="AA123" s="20">
        <v>2</v>
      </c>
      <c r="AB123" s="20"/>
      <c r="AC123" s="20"/>
      <c r="AD123" s="20"/>
      <c r="AE123" s="20">
        <v>1</v>
      </c>
      <c r="AG123">
        <v>2</v>
      </c>
      <c r="AH123" s="20"/>
      <c r="AJ123" s="20">
        <v>1</v>
      </c>
      <c r="AK123">
        <v>1</v>
      </c>
      <c r="AL123" s="20"/>
      <c r="AM123" s="20"/>
      <c r="AN123" s="20">
        <v>1</v>
      </c>
      <c r="AO123" s="20">
        <v>1</v>
      </c>
      <c r="AQ123" s="20"/>
      <c r="AV123">
        <v>2</v>
      </c>
      <c r="BF123">
        <v>2</v>
      </c>
      <c r="BM123">
        <v>2</v>
      </c>
      <c r="BO123">
        <v>1</v>
      </c>
      <c r="BT123">
        <v>1</v>
      </c>
      <c r="BX123">
        <v>2</v>
      </c>
      <c r="BZ123">
        <v>8</v>
      </c>
    </row>
    <row r="124" spans="1:25" ht="12.75">
      <c r="A124" s="1" t="s">
        <v>59</v>
      </c>
      <c r="B124" s="36"/>
      <c r="C124" s="36">
        <v>0.02</v>
      </c>
      <c r="D124" s="36">
        <v>0.01</v>
      </c>
      <c r="E124" s="36">
        <v>0.04</v>
      </c>
      <c r="F124" s="37">
        <v>0.035123698714023266</v>
      </c>
      <c r="G124" s="37">
        <v>0.050887890587382</v>
      </c>
      <c r="H124" s="105">
        <f t="shared" si="5"/>
        <v>0.008591065292096222</v>
      </c>
      <c r="I124" s="27">
        <v>0.017182130584192445</v>
      </c>
      <c r="J124" s="27"/>
      <c r="K124" s="53">
        <f t="shared" si="7"/>
        <v>0</v>
      </c>
      <c r="L124" s="81">
        <f>COUNT(O124:CE124)</f>
        <v>0</v>
      </c>
      <c r="M124" s="109">
        <f>SUM(O124:IV124)</f>
        <v>0</v>
      </c>
      <c r="N124" s="81">
        <f t="shared" si="6"/>
        <v>0</v>
      </c>
      <c r="O124" s="20"/>
      <c r="P124" s="20"/>
      <c r="Q124" s="20"/>
      <c r="R124" s="20"/>
      <c r="S124" s="20"/>
      <c r="T124" s="21"/>
      <c r="U124" s="21"/>
      <c r="V124" s="21"/>
      <c r="W124" s="21"/>
      <c r="X124" s="21"/>
      <c r="Y124" s="21"/>
    </row>
    <row r="125" spans="1:81" ht="12.75">
      <c r="A125" s="1" t="s">
        <v>60</v>
      </c>
      <c r="B125" s="36">
        <v>1.67</v>
      </c>
      <c r="C125" s="36">
        <v>1.03</v>
      </c>
      <c r="D125" s="36">
        <v>0.65</v>
      </c>
      <c r="E125" s="36">
        <v>1.08</v>
      </c>
      <c r="F125" s="37">
        <v>1.0915664421310471</v>
      </c>
      <c r="G125" s="37">
        <v>0.5609611643322523</v>
      </c>
      <c r="H125" s="105">
        <f t="shared" si="5"/>
        <v>1.169806422902915</v>
      </c>
      <c r="I125" s="27">
        <v>2.1477663230240553</v>
      </c>
      <c r="J125" s="27">
        <v>0.1918465227817746</v>
      </c>
      <c r="K125" s="53">
        <f t="shared" si="7"/>
        <v>1.1938422871504872</v>
      </c>
      <c r="L125" s="81">
        <f>COUNT(O125:CE125)</f>
        <v>16</v>
      </c>
      <c r="M125" s="109">
        <f>SUM(O125:IV125)</f>
        <v>76</v>
      </c>
      <c r="N125" s="81">
        <f t="shared" si="6"/>
        <v>23.18840579710145</v>
      </c>
      <c r="O125" s="20">
        <v>2</v>
      </c>
      <c r="P125" s="20"/>
      <c r="Q125" s="20"/>
      <c r="R125" s="20"/>
      <c r="S125" s="20"/>
      <c r="T125" s="21"/>
      <c r="U125" s="21"/>
      <c r="V125" s="21"/>
      <c r="W125" s="21"/>
      <c r="X125" s="21"/>
      <c r="Y125" s="21"/>
      <c r="Z125">
        <v>6</v>
      </c>
      <c r="AB125">
        <v>4</v>
      </c>
      <c r="AD125">
        <v>15</v>
      </c>
      <c r="AG125">
        <v>11</v>
      </c>
      <c r="AI125">
        <v>2</v>
      </c>
      <c r="AL125">
        <v>3</v>
      </c>
      <c r="AM125">
        <v>5</v>
      </c>
      <c r="AP125">
        <v>1</v>
      </c>
      <c r="BA125">
        <v>1</v>
      </c>
      <c r="BD125">
        <v>2</v>
      </c>
      <c r="BI125">
        <v>3</v>
      </c>
      <c r="BN125">
        <v>10</v>
      </c>
      <c r="BT125">
        <v>1</v>
      </c>
      <c r="CB125">
        <v>6</v>
      </c>
      <c r="CC125">
        <v>4</v>
      </c>
    </row>
    <row r="126" spans="1:81" ht="12.75">
      <c r="A126" s="1" t="s">
        <v>61</v>
      </c>
      <c r="B126" s="36">
        <v>1.78</v>
      </c>
      <c r="C126" s="36">
        <v>1.25</v>
      </c>
      <c r="D126" s="36">
        <v>1.32</v>
      </c>
      <c r="E126" s="36">
        <v>2.57</v>
      </c>
      <c r="F126" s="37">
        <v>1.7375460298020005</v>
      </c>
      <c r="G126" s="37">
        <v>0.27507340898789606</v>
      </c>
      <c r="H126" s="105">
        <f t="shared" si="5"/>
        <v>0.3770385753253068</v>
      </c>
      <c r="I126" s="27">
        <v>0.4982817869415809</v>
      </c>
      <c r="J126" s="27">
        <v>0.25579536370903283</v>
      </c>
      <c r="K126" s="53">
        <f t="shared" si="7"/>
        <v>0.4084197298146403</v>
      </c>
      <c r="L126" s="81">
        <f>COUNT(O126:CE126)</f>
        <v>14</v>
      </c>
      <c r="M126" s="109">
        <f>SUM(O126:IV126)</f>
        <v>26</v>
      </c>
      <c r="N126" s="81">
        <f t="shared" si="6"/>
        <v>20.28985507246377</v>
      </c>
      <c r="O126" s="20"/>
      <c r="P126" s="20"/>
      <c r="Q126" s="20"/>
      <c r="R126" s="20">
        <v>4</v>
      </c>
      <c r="S126" s="20"/>
      <c r="T126" s="20"/>
      <c r="U126" s="20"/>
      <c r="V126" s="20"/>
      <c r="W126" s="20"/>
      <c r="X126" s="20"/>
      <c r="Y126" s="20"/>
      <c r="AE126">
        <v>1</v>
      </c>
      <c r="AM126">
        <v>1</v>
      </c>
      <c r="AO126">
        <v>1</v>
      </c>
      <c r="AS126">
        <v>3</v>
      </c>
      <c r="AV126">
        <v>3</v>
      </c>
      <c r="AX126">
        <v>2</v>
      </c>
      <c r="AY126">
        <v>1</v>
      </c>
      <c r="AZ126">
        <v>4</v>
      </c>
      <c r="BC126">
        <v>2</v>
      </c>
      <c r="BT126">
        <v>1</v>
      </c>
      <c r="CA126">
        <v>1</v>
      </c>
      <c r="CB126">
        <v>1</v>
      </c>
      <c r="CC126">
        <v>1</v>
      </c>
    </row>
    <row r="127" spans="1:25" ht="12.75">
      <c r="A127" s="52" t="s">
        <v>258</v>
      </c>
      <c r="B127" s="36"/>
      <c r="C127" s="36"/>
      <c r="D127" s="36"/>
      <c r="E127" s="36"/>
      <c r="F127" s="37"/>
      <c r="G127" s="73" t="s">
        <v>181</v>
      </c>
      <c r="H127" s="105">
        <f t="shared" si="5"/>
        <v>0</v>
      </c>
      <c r="I127" s="27"/>
      <c r="J127" s="27"/>
      <c r="K127" s="53">
        <f>M127*10/$K$4</f>
        <v>0</v>
      </c>
      <c r="L127" s="81">
        <f>COUNT(O127:CE127)</f>
        <v>0</v>
      </c>
      <c r="M127" s="109">
        <f>SUM(O127:IV127)</f>
        <v>0</v>
      </c>
      <c r="N127" s="81">
        <f t="shared" si="6"/>
        <v>0</v>
      </c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80" ht="12.75">
      <c r="A128" s="1" t="s">
        <v>62</v>
      </c>
      <c r="B128" s="36"/>
      <c r="C128" s="36">
        <v>0.06</v>
      </c>
      <c r="D128" s="36">
        <v>0.17</v>
      </c>
      <c r="E128" s="36">
        <v>0.09</v>
      </c>
      <c r="F128" s="37">
        <v>0.07512369871402327</v>
      </c>
      <c r="G128" s="37">
        <v>0.2485972239097595</v>
      </c>
      <c r="H128" s="105">
        <f t="shared" si="5"/>
        <v>0.1996135050722309</v>
      </c>
      <c r="I128" s="27">
        <v>0.22336769759450176</v>
      </c>
      <c r="J128" s="27">
        <v>0.17585931254996007</v>
      </c>
      <c r="K128" s="53">
        <f t="shared" si="7"/>
        <v>0.3455859252277726</v>
      </c>
      <c r="L128" s="81">
        <f>COUNT(O128:CE128)</f>
        <v>8</v>
      </c>
      <c r="M128" s="109">
        <f>SUM(O128:IV128)</f>
        <v>22</v>
      </c>
      <c r="N128" s="81">
        <f t="shared" si="6"/>
        <v>11.594202898550725</v>
      </c>
      <c r="O128" s="20"/>
      <c r="P128" s="20">
        <v>2</v>
      </c>
      <c r="Q128" s="20">
        <v>2</v>
      </c>
      <c r="R128" s="20"/>
      <c r="S128" s="20"/>
      <c r="T128" s="21"/>
      <c r="U128" s="21"/>
      <c r="V128" s="21"/>
      <c r="W128" s="21"/>
      <c r="X128" s="21"/>
      <c r="Y128" s="21"/>
      <c r="Z128">
        <v>2</v>
      </c>
      <c r="AA128">
        <v>3</v>
      </c>
      <c r="AJ128">
        <v>2</v>
      </c>
      <c r="AN128">
        <v>4</v>
      </c>
      <c r="AW128">
        <v>5</v>
      </c>
      <c r="CB128">
        <v>2</v>
      </c>
    </row>
    <row r="129" spans="1:80" ht="12.75">
      <c r="A129" s="1" t="s">
        <v>63</v>
      </c>
      <c r="B129" s="36">
        <v>5.43</v>
      </c>
      <c r="C129" s="36">
        <v>8.82</v>
      </c>
      <c r="D129" s="37">
        <v>9.37</v>
      </c>
      <c r="E129" s="36">
        <v>11.53</v>
      </c>
      <c r="F129" s="37">
        <v>8.355452337211677</v>
      </c>
      <c r="G129" s="37">
        <v>7.244171645244483</v>
      </c>
      <c r="H129" s="105">
        <f t="shared" si="5"/>
        <v>4.040520161190636</v>
      </c>
      <c r="I129" s="27">
        <v>5.395189003436427</v>
      </c>
      <c r="J129" s="27">
        <v>2.6858513189448447</v>
      </c>
      <c r="K129" s="53">
        <f t="shared" si="7"/>
        <v>8.828149544454918</v>
      </c>
      <c r="L129" s="81">
        <f>COUNT(O129:CE129)</f>
        <v>60</v>
      </c>
      <c r="M129" s="109">
        <f>SUM(O129:IV129)</f>
        <v>562</v>
      </c>
      <c r="N129" s="81">
        <f t="shared" si="6"/>
        <v>86.95652173913044</v>
      </c>
      <c r="O129" s="20">
        <v>12</v>
      </c>
      <c r="P129" s="20">
        <v>8</v>
      </c>
      <c r="Q129" s="20">
        <v>5</v>
      </c>
      <c r="R129" s="20">
        <v>19</v>
      </c>
      <c r="S129" s="20">
        <v>2</v>
      </c>
      <c r="T129" s="20">
        <v>11</v>
      </c>
      <c r="U129" s="20">
        <v>4</v>
      </c>
      <c r="V129" s="20">
        <v>19</v>
      </c>
      <c r="W129" s="20">
        <v>4</v>
      </c>
      <c r="X129" s="20"/>
      <c r="Y129" s="20">
        <v>3</v>
      </c>
      <c r="Z129" s="20">
        <v>3</v>
      </c>
      <c r="AA129" s="20">
        <v>1</v>
      </c>
      <c r="AB129" s="20">
        <v>8</v>
      </c>
      <c r="AC129" s="20">
        <v>2</v>
      </c>
      <c r="AD129" s="20">
        <v>4</v>
      </c>
      <c r="AE129" s="20">
        <v>19</v>
      </c>
      <c r="AF129" s="20">
        <v>10</v>
      </c>
      <c r="AG129" s="20">
        <v>9</v>
      </c>
      <c r="AH129" s="20">
        <v>24</v>
      </c>
      <c r="AI129" s="20">
        <v>4</v>
      </c>
      <c r="AJ129" s="20">
        <v>9</v>
      </c>
      <c r="AK129" s="20">
        <v>14</v>
      </c>
      <c r="AL129" s="20">
        <v>15</v>
      </c>
      <c r="AM129" s="20">
        <v>8</v>
      </c>
      <c r="AN129" s="20">
        <v>5</v>
      </c>
      <c r="AO129" s="20">
        <v>4</v>
      </c>
      <c r="AP129" s="20">
        <v>7</v>
      </c>
      <c r="AQ129" s="20">
        <v>2</v>
      </c>
      <c r="AR129" s="20">
        <v>7</v>
      </c>
      <c r="AS129" s="20">
        <v>13</v>
      </c>
      <c r="AT129" s="20">
        <v>24</v>
      </c>
      <c r="AU129" s="20"/>
      <c r="AV129">
        <v>5</v>
      </c>
      <c r="AW129" s="20">
        <v>5</v>
      </c>
      <c r="AX129" s="20">
        <v>16</v>
      </c>
      <c r="AY129" s="20">
        <v>3</v>
      </c>
      <c r="AZ129" s="20">
        <v>7</v>
      </c>
      <c r="BA129" s="20">
        <v>41</v>
      </c>
      <c r="BB129" s="20">
        <v>1</v>
      </c>
      <c r="BC129" s="20">
        <v>31</v>
      </c>
      <c r="BD129">
        <v>5</v>
      </c>
      <c r="BF129" s="20">
        <v>2</v>
      </c>
      <c r="BG129" s="20"/>
      <c r="BI129">
        <v>9</v>
      </c>
      <c r="BJ129">
        <v>11</v>
      </c>
      <c r="BK129">
        <v>6</v>
      </c>
      <c r="BL129">
        <v>9</v>
      </c>
      <c r="BM129">
        <v>10</v>
      </c>
      <c r="BN129">
        <v>14</v>
      </c>
      <c r="BO129">
        <v>4</v>
      </c>
      <c r="BP129">
        <v>19</v>
      </c>
      <c r="BQ129">
        <v>7</v>
      </c>
      <c r="BR129">
        <v>7</v>
      </c>
      <c r="BS129">
        <v>19</v>
      </c>
      <c r="BT129">
        <v>1</v>
      </c>
      <c r="BU129">
        <v>2</v>
      </c>
      <c r="BW129">
        <v>22</v>
      </c>
      <c r="BX129">
        <v>3</v>
      </c>
      <c r="BY129">
        <v>13</v>
      </c>
      <c r="BZ129">
        <v>2</v>
      </c>
      <c r="CA129">
        <v>2</v>
      </c>
      <c r="CB129">
        <v>7</v>
      </c>
    </row>
    <row r="130" spans="1:25" ht="12.75">
      <c r="A130" s="1" t="s">
        <v>160</v>
      </c>
      <c r="B130" s="36"/>
      <c r="C130" s="74" t="s">
        <v>181</v>
      </c>
      <c r="D130" s="54"/>
      <c r="E130" s="36">
        <v>0.01</v>
      </c>
      <c r="F130" s="73" t="s">
        <v>181</v>
      </c>
      <c r="G130" s="73" t="s">
        <v>181</v>
      </c>
      <c r="H130" s="105">
        <f t="shared" si="5"/>
        <v>0.007993605115907276</v>
      </c>
      <c r="I130" s="27"/>
      <c r="J130" s="27">
        <v>0.015987210231814552</v>
      </c>
      <c r="K130" s="53">
        <f>M130*10/$K$4</f>
        <v>0</v>
      </c>
      <c r="L130" s="81">
        <f>COUNT(O130:CE130)</f>
        <v>0</v>
      </c>
      <c r="M130" s="109">
        <f>SUM(O130:IV130)</f>
        <v>0</v>
      </c>
      <c r="N130" s="81">
        <f t="shared" si="6"/>
        <v>0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53" ht="12.75">
      <c r="A131" s="1" t="s">
        <v>80</v>
      </c>
      <c r="B131" s="36"/>
      <c r="C131" s="74" t="s">
        <v>181</v>
      </c>
      <c r="D131" s="74" t="s">
        <v>181</v>
      </c>
      <c r="E131" s="36">
        <v>0.04</v>
      </c>
      <c r="F131" s="73" t="s">
        <v>181</v>
      </c>
      <c r="G131" s="37">
        <v>0.013106631287605197</v>
      </c>
      <c r="H131" s="105">
        <f t="shared" si="5"/>
        <v>0.050948931576388384</v>
      </c>
      <c r="I131" s="27">
        <v>0.08591065292096221</v>
      </c>
      <c r="J131" s="27">
        <v>0.015987210231814552</v>
      </c>
      <c r="K131" s="53">
        <f t="shared" si="7"/>
        <v>0.06283380458686774</v>
      </c>
      <c r="L131" s="81">
        <f>COUNT(O131:CE131)</f>
        <v>1</v>
      </c>
      <c r="M131" s="109">
        <f>SUM(O131:IV131)</f>
        <v>4</v>
      </c>
      <c r="N131" s="81">
        <f t="shared" si="6"/>
        <v>1.4492753623188406</v>
      </c>
      <c r="O131" s="20"/>
      <c r="P131" s="20"/>
      <c r="Q131" s="20"/>
      <c r="R131" s="20"/>
      <c r="S131" s="20"/>
      <c r="T131" s="71"/>
      <c r="U131" s="71"/>
      <c r="V131" s="71"/>
      <c r="W131" s="21"/>
      <c r="X131" s="21"/>
      <c r="Y131" s="21"/>
      <c r="BA131">
        <v>4</v>
      </c>
    </row>
    <row r="132" spans="1:41" ht="12.75">
      <c r="A132" s="1" t="s">
        <v>86</v>
      </c>
      <c r="B132" s="36">
        <v>0.13</v>
      </c>
      <c r="C132" s="36">
        <v>0.21</v>
      </c>
      <c r="D132" s="36">
        <v>0.02</v>
      </c>
      <c r="E132" s="36">
        <v>0.28</v>
      </c>
      <c r="F132" s="37">
        <v>0.008041232904674423</v>
      </c>
      <c r="G132" s="37">
        <v>0.021501483628722035</v>
      </c>
      <c r="H132" s="105">
        <f t="shared" si="5"/>
        <v>0.017182130584192445</v>
      </c>
      <c r="I132" s="27">
        <v>0.03436426116838489</v>
      </c>
      <c r="J132" s="27"/>
      <c r="K132" s="53">
        <f t="shared" si="7"/>
        <v>0.047125353440150806</v>
      </c>
      <c r="L132" s="81">
        <f>COUNT(O132:CE132)</f>
        <v>2</v>
      </c>
      <c r="M132" s="109">
        <f>SUM(O132:IV132)</f>
        <v>3</v>
      </c>
      <c r="N132" s="81">
        <f t="shared" si="6"/>
        <v>2.898550724637681</v>
      </c>
      <c r="O132" s="20"/>
      <c r="P132" s="20"/>
      <c r="Q132" s="20"/>
      <c r="R132" s="20"/>
      <c r="S132" s="20">
        <v>2</v>
      </c>
      <c r="T132" s="21"/>
      <c r="U132" s="21"/>
      <c r="V132" s="21"/>
      <c r="W132" s="21"/>
      <c r="X132" s="21"/>
      <c r="Y132" s="21"/>
      <c r="AO132">
        <v>1</v>
      </c>
    </row>
    <row r="133" spans="1:25" ht="12.75">
      <c r="A133" s="1" t="s">
        <v>217</v>
      </c>
      <c r="B133" s="36"/>
      <c r="C133" s="36"/>
      <c r="D133" s="36"/>
      <c r="E133" s="36"/>
      <c r="F133" s="37"/>
      <c r="G133" s="73" t="s">
        <v>181</v>
      </c>
      <c r="H133" s="105">
        <f aca="true" t="shared" si="8" ref="H133:H140">(I133+J133)/2</f>
        <v>0</v>
      </c>
      <c r="I133" s="27"/>
      <c r="J133" s="27"/>
      <c r="K133" s="53">
        <f>M133*10/$K$4</f>
        <v>0</v>
      </c>
      <c r="L133" s="81">
        <f>COUNT(O133:CE133)</f>
        <v>0</v>
      </c>
      <c r="M133" s="109">
        <f>SUM(O133:IV133)</f>
        <v>0</v>
      </c>
      <c r="N133" s="81">
        <f t="shared" si="6"/>
        <v>0</v>
      </c>
      <c r="O133" s="20"/>
      <c r="P133" s="20"/>
      <c r="Q133" s="20"/>
      <c r="R133" s="20"/>
      <c r="S133" s="20"/>
      <c r="T133" s="21"/>
      <c r="U133" s="21"/>
      <c r="V133" s="21"/>
      <c r="W133" s="21"/>
      <c r="X133" s="21"/>
      <c r="Y133" s="21"/>
    </row>
    <row r="134" spans="1:82" ht="12.75">
      <c r="A134" s="1" t="s">
        <v>64</v>
      </c>
      <c r="B134" s="36">
        <v>71.14</v>
      </c>
      <c r="C134" s="36">
        <v>68.17</v>
      </c>
      <c r="D134" s="36">
        <v>59.32</v>
      </c>
      <c r="E134" s="36">
        <v>35.38</v>
      </c>
      <c r="F134" s="37">
        <v>39.59990651153297</v>
      </c>
      <c r="G134" s="37">
        <v>39.55497074468085</v>
      </c>
      <c r="H134" s="105">
        <f t="shared" si="8"/>
        <v>23.593970184677005</v>
      </c>
      <c r="I134" s="27">
        <v>27.955326460481103</v>
      </c>
      <c r="J134" s="27">
        <v>19.232613908872906</v>
      </c>
      <c r="K134" s="53">
        <f t="shared" si="7"/>
        <v>41.21897580898524</v>
      </c>
      <c r="L134" s="81">
        <f>COUNT(O134:CE134)</f>
        <v>61</v>
      </c>
      <c r="M134" s="109">
        <f>SUM(O134:IV134)</f>
        <v>2624</v>
      </c>
      <c r="N134" s="81">
        <f>L134*100/L$4</f>
        <v>88.40579710144928</v>
      </c>
      <c r="O134" s="20">
        <v>15</v>
      </c>
      <c r="P134" s="20">
        <v>35</v>
      </c>
      <c r="Q134" s="20">
        <v>13</v>
      </c>
      <c r="R134" s="20">
        <v>75</v>
      </c>
      <c r="S134" s="20">
        <v>5</v>
      </c>
      <c r="T134" s="20">
        <v>56</v>
      </c>
      <c r="U134" s="20">
        <v>26</v>
      </c>
      <c r="V134" s="20">
        <v>74</v>
      </c>
      <c r="W134" s="20">
        <v>4</v>
      </c>
      <c r="X134" s="20"/>
      <c r="Y134" s="20">
        <v>91</v>
      </c>
      <c r="Z134" s="20">
        <v>26</v>
      </c>
      <c r="AA134" s="20">
        <v>6</v>
      </c>
      <c r="AB134" s="20">
        <v>5</v>
      </c>
      <c r="AC134" s="20">
        <v>14</v>
      </c>
      <c r="AD134" s="20">
        <v>61</v>
      </c>
      <c r="AE134" s="20">
        <v>26</v>
      </c>
      <c r="AF134" s="20">
        <v>1</v>
      </c>
      <c r="AG134" s="20">
        <v>2</v>
      </c>
      <c r="AH134" s="20">
        <v>237</v>
      </c>
      <c r="AI134" s="20">
        <v>58</v>
      </c>
      <c r="AJ134" s="20">
        <v>20</v>
      </c>
      <c r="AK134" s="20">
        <v>172</v>
      </c>
      <c r="AL134" s="20">
        <v>49</v>
      </c>
      <c r="AM134" s="20">
        <v>28</v>
      </c>
      <c r="AN134" s="20">
        <v>25</v>
      </c>
      <c r="AO134" s="20">
        <v>11</v>
      </c>
      <c r="AP134" s="20">
        <v>2</v>
      </c>
      <c r="AQ134" s="20">
        <v>41</v>
      </c>
      <c r="AR134" s="20">
        <v>24</v>
      </c>
      <c r="AS134" s="20">
        <v>109</v>
      </c>
      <c r="AT134" s="20">
        <v>38</v>
      </c>
      <c r="AU134" s="20"/>
      <c r="AV134" s="20">
        <v>7</v>
      </c>
      <c r="AW134" s="20">
        <v>20</v>
      </c>
      <c r="AX134" s="20">
        <v>2</v>
      </c>
      <c r="AY134" s="20">
        <v>28</v>
      </c>
      <c r="AZ134" s="20">
        <v>27</v>
      </c>
      <c r="BA134" s="20">
        <v>34</v>
      </c>
      <c r="BB134" s="20">
        <v>10</v>
      </c>
      <c r="BC134" s="20">
        <v>171</v>
      </c>
      <c r="BD134">
        <v>93</v>
      </c>
      <c r="BE134" s="20">
        <v>51</v>
      </c>
      <c r="BF134" s="20">
        <v>60</v>
      </c>
      <c r="BG134" s="20"/>
      <c r="BH134" s="20">
        <v>107</v>
      </c>
      <c r="BI134">
        <v>5</v>
      </c>
      <c r="BJ134" s="20">
        <v>1</v>
      </c>
      <c r="BK134">
        <v>12</v>
      </c>
      <c r="BL134">
        <v>19</v>
      </c>
      <c r="BM134">
        <v>118</v>
      </c>
      <c r="BN134">
        <v>296</v>
      </c>
      <c r="BP134">
        <v>24</v>
      </c>
      <c r="BQ134">
        <v>8</v>
      </c>
      <c r="BR134">
        <v>26</v>
      </c>
      <c r="BS134">
        <v>30</v>
      </c>
      <c r="BT134">
        <v>14</v>
      </c>
      <c r="BU134">
        <v>24</v>
      </c>
      <c r="BW134">
        <v>16</v>
      </c>
      <c r="BZ134">
        <v>15</v>
      </c>
      <c r="CA134">
        <v>14</v>
      </c>
      <c r="CB134">
        <v>36</v>
      </c>
      <c r="CC134">
        <v>5</v>
      </c>
      <c r="CD134">
        <v>2</v>
      </c>
    </row>
    <row r="135" spans="1:53" ht="12.75">
      <c r="A135" s="52" t="s">
        <v>244</v>
      </c>
      <c r="B135" s="42"/>
      <c r="C135" s="42"/>
      <c r="D135" s="42"/>
      <c r="E135" s="42"/>
      <c r="F135" s="43"/>
      <c r="G135" s="73" t="s">
        <v>181</v>
      </c>
      <c r="H135" s="105">
        <f t="shared" si="8"/>
        <v>0</v>
      </c>
      <c r="I135" s="27"/>
      <c r="J135" s="27"/>
      <c r="K135" s="53">
        <f>M135*10/$K$4</f>
        <v>0</v>
      </c>
      <c r="L135" s="81">
        <f>COUNT(O135:CE135)</f>
        <v>0</v>
      </c>
      <c r="M135" s="109">
        <f>SUM(O135:IV135)</f>
        <v>0</v>
      </c>
      <c r="N135" s="81">
        <f>L135*100/L$4</f>
        <v>0</v>
      </c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</row>
    <row r="136" spans="1:43" ht="12.75">
      <c r="A136" s="1" t="s">
        <v>204</v>
      </c>
      <c r="B136" s="42"/>
      <c r="C136" s="42"/>
      <c r="D136" s="42"/>
      <c r="E136" s="42"/>
      <c r="F136" s="43"/>
      <c r="G136" s="73" t="s">
        <v>181</v>
      </c>
      <c r="H136" s="105">
        <f t="shared" si="8"/>
        <v>0</v>
      </c>
      <c r="I136" s="27"/>
      <c r="J136" s="27"/>
      <c r="K136" s="53">
        <f>M136*10/$K$4</f>
        <v>0</v>
      </c>
      <c r="L136" s="81">
        <f>COUNT(O136:CE136)</f>
        <v>0</v>
      </c>
      <c r="M136" s="109">
        <f>SUM(O136:IV136)</f>
        <v>0</v>
      </c>
      <c r="N136" s="81">
        <f>L136*100/L$4</f>
        <v>0</v>
      </c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J136" s="20"/>
      <c r="AK136" s="20"/>
      <c r="AL136" s="20"/>
      <c r="AM136" s="20"/>
      <c r="AN136" s="20"/>
      <c r="AO136" s="20"/>
      <c r="AP136" s="20"/>
      <c r="AQ136" s="20"/>
    </row>
    <row r="137" spans="1:43" ht="12.75">
      <c r="A137" s="52" t="s">
        <v>263</v>
      </c>
      <c r="B137" s="42"/>
      <c r="C137" s="42"/>
      <c r="D137" s="42"/>
      <c r="E137" s="42"/>
      <c r="F137" s="43"/>
      <c r="G137" s="37"/>
      <c r="H137" s="105">
        <f t="shared" si="8"/>
        <v>0.008591065292096222</v>
      </c>
      <c r="I137" s="27">
        <v>0.017182130584192445</v>
      </c>
      <c r="J137" s="27"/>
      <c r="K137" s="53">
        <f>M137*10/$K$4</f>
        <v>0</v>
      </c>
      <c r="L137" s="81">
        <f>COUNT(O137:CE137)</f>
        <v>0</v>
      </c>
      <c r="M137" s="109">
        <f>SUM(O137:IV137)</f>
        <v>0</v>
      </c>
      <c r="N137" s="81">
        <f>L137*100/L$4</f>
        <v>0</v>
      </c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J137" s="20"/>
      <c r="AK137" s="20"/>
      <c r="AL137" s="20"/>
      <c r="AM137" s="20"/>
      <c r="AN137" s="20"/>
      <c r="AO137" s="20"/>
      <c r="AP137" s="20"/>
      <c r="AQ137" s="20"/>
    </row>
    <row r="138" spans="1:19" ht="13.5" thickBot="1">
      <c r="A138" s="1" t="s">
        <v>83</v>
      </c>
      <c r="B138" s="42"/>
      <c r="C138" s="72" t="s">
        <v>181</v>
      </c>
      <c r="D138" s="43">
        <v>0.07</v>
      </c>
      <c r="E138" s="42">
        <v>0.35</v>
      </c>
      <c r="F138" s="43">
        <v>0.1742061645233721</v>
      </c>
      <c r="G138" s="37">
        <v>0.02284581085020048</v>
      </c>
      <c r="H138" s="106">
        <f t="shared" si="8"/>
        <v>0.017182130584192445</v>
      </c>
      <c r="I138" s="27">
        <v>0.03436426116838489</v>
      </c>
      <c r="J138" s="27"/>
      <c r="K138" s="53">
        <f t="shared" si="7"/>
        <v>0</v>
      </c>
      <c r="L138" s="82">
        <f>COUNT(O138:CE138)</f>
        <v>0</v>
      </c>
      <c r="M138" s="111">
        <f>SUM(O138:IV138)</f>
        <v>0</v>
      </c>
      <c r="N138" s="79">
        <f>L138*100/L$4</f>
        <v>0</v>
      </c>
      <c r="O138" s="20"/>
      <c r="P138" s="20"/>
      <c r="Q138" s="20"/>
      <c r="R138" s="20"/>
      <c r="S138" s="20"/>
    </row>
    <row r="139" spans="1:19" ht="13.5" thickBot="1">
      <c r="A139" s="1" t="s">
        <v>111</v>
      </c>
      <c r="B139" s="44">
        <f>SUM(B5:B138)</f>
        <v>356.23999999999995</v>
      </c>
      <c r="C139" s="44">
        <f aca="true" t="shared" si="9" ref="C139:K139">SUM(C5:C138)</f>
        <v>322.36000000000007</v>
      </c>
      <c r="D139" s="44">
        <f t="shared" si="9"/>
        <v>350.39</v>
      </c>
      <c r="E139" s="44">
        <f t="shared" si="9"/>
        <v>346.9599999999999</v>
      </c>
      <c r="F139" s="44">
        <f t="shared" si="9"/>
        <v>422.3323324720295</v>
      </c>
      <c r="G139" s="102">
        <v>515.8462230869688</v>
      </c>
      <c r="H139" s="103">
        <f t="shared" si="8"/>
        <v>620.4332616381123</v>
      </c>
      <c r="I139" s="44">
        <v>716.5979381443302</v>
      </c>
      <c r="J139" s="44">
        <v>524.2685851318945</v>
      </c>
      <c r="K139" s="44">
        <f t="shared" si="9"/>
        <v>598.7433239082627</v>
      </c>
      <c r="L139" s="28"/>
      <c r="M139" s="101">
        <f>SUM(M5:M138)</f>
        <v>38116</v>
      </c>
      <c r="N139" s="101"/>
      <c r="O139" s="48"/>
      <c r="P139" s="48"/>
      <c r="Q139" s="65"/>
      <c r="R139" s="65"/>
      <c r="S139" s="65"/>
    </row>
    <row r="140" spans="1:19" ht="12.75">
      <c r="A140" s="1" t="s">
        <v>142</v>
      </c>
      <c r="B140" s="1">
        <f aca="true" t="shared" si="10" ref="B140:K140">COUNTIF(B5:B138,"&gt;0")</f>
        <v>56</v>
      </c>
      <c r="C140" s="1">
        <f t="shared" si="10"/>
        <v>76</v>
      </c>
      <c r="D140" s="1">
        <f t="shared" si="10"/>
        <v>79</v>
      </c>
      <c r="E140" s="1">
        <f t="shared" si="10"/>
        <v>95</v>
      </c>
      <c r="F140" s="1">
        <f t="shared" si="10"/>
        <v>89</v>
      </c>
      <c r="G140" s="1">
        <f t="shared" si="10"/>
        <v>104</v>
      </c>
      <c r="H140" s="101">
        <f t="shared" si="8"/>
        <v>95</v>
      </c>
      <c r="I140" s="1">
        <v>102</v>
      </c>
      <c r="J140" s="1">
        <v>88</v>
      </c>
      <c r="K140" s="1">
        <f t="shared" si="10"/>
        <v>96</v>
      </c>
      <c r="L140" s="48"/>
      <c r="M140" s="48"/>
      <c r="N140" s="48"/>
      <c r="O140" s="48"/>
      <c r="P140" s="48"/>
      <c r="Q140" s="65"/>
      <c r="R140" s="65"/>
      <c r="S140" s="65"/>
    </row>
    <row r="141" spans="1:19" ht="13.5" thickBot="1">
      <c r="A141" s="1" t="s">
        <v>142</v>
      </c>
      <c r="B141" s="2">
        <f aca="true" t="shared" si="11" ref="B141:G141">COUNTA(B5:B138)</f>
        <v>57</v>
      </c>
      <c r="C141" s="2">
        <f t="shared" si="11"/>
        <v>91</v>
      </c>
      <c r="D141" s="2">
        <f t="shared" si="11"/>
        <v>93</v>
      </c>
      <c r="E141" s="2">
        <f t="shared" si="11"/>
        <v>102</v>
      </c>
      <c r="F141" s="2">
        <f t="shared" si="11"/>
        <v>104</v>
      </c>
      <c r="G141" s="2">
        <f t="shared" si="11"/>
        <v>127</v>
      </c>
      <c r="H141" s="1"/>
      <c r="I141" s="1"/>
      <c r="J141" s="1"/>
      <c r="K141" s="1"/>
      <c r="L141" s="48"/>
      <c r="M141" s="48"/>
      <c r="N141" s="48"/>
      <c r="O141" s="48"/>
      <c r="P141" s="48"/>
      <c r="Q141" s="65"/>
      <c r="R141" s="65"/>
      <c r="S141" s="65"/>
    </row>
    <row r="142" spans="12:83" ht="13.5" thickBot="1">
      <c r="L142" s="1" t="s">
        <v>144</v>
      </c>
      <c r="O142" s="38">
        <f aca="true" t="shared" si="12" ref="O142:AK142">SUM(O5:O138)</f>
        <v>366</v>
      </c>
      <c r="P142" s="38">
        <f>SUM(P5:P138)</f>
        <v>349</v>
      </c>
      <c r="Q142" s="38">
        <f t="shared" si="12"/>
        <v>368</v>
      </c>
      <c r="R142" s="38">
        <f>SUM(R5:R138)</f>
        <v>689</v>
      </c>
      <c r="S142" s="38">
        <f t="shared" si="12"/>
        <v>1362</v>
      </c>
      <c r="T142" s="38">
        <f t="shared" si="12"/>
        <v>404</v>
      </c>
      <c r="U142" s="38">
        <f t="shared" si="12"/>
        <v>310</v>
      </c>
      <c r="V142" s="38">
        <f>SUM(V5:V138)</f>
        <v>676</v>
      </c>
      <c r="W142" s="38">
        <f t="shared" si="12"/>
        <v>263</v>
      </c>
      <c r="X142" s="38">
        <f t="shared" si="12"/>
        <v>594</v>
      </c>
      <c r="Y142" s="38">
        <f>SUM(Y5:Y138)</f>
        <v>299</v>
      </c>
      <c r="Z142" s="38">
        <f t="shared" si="12"/>
        <v>591</v>
      </c>
      <c r="AA142" s="38">
        <f t="shared" si="12"/>
        <v>341</v>
      </c>
      <c r="AB142" s="38">
        <f>SUM(AB5:AB138)</f>
        <v>145</v>
      </c>
      <c r="AC142" s="38">
        <f>SUM(AC5:AC138)</f>
        <v>372</v>
      </c>
      <c r="AD142" s="38">
        <f>SUM(AD5:AD138)</f>
        <v>248</v>
      </c>
      <c r="AE142" s="38">
        <f t="shared" si="12"/>
        <v>556</v>
      </c>
      <c r="AF142" s="38">
        <f t="shared" si="12"/>
        <v>270</v>
      </c>
      <c r="AG142" s="38">
        <f>SUM(AG5:AG138)</f>
        <v>204</v>
      </c>
      <c r="AH142" s="38">
        <f t="shared" si="12"/>
        <v>1147</v>
      </c>
      <c r="AI142" s="38">
        <f t="shared" si="12"/>
        <v>152</v>
      </c>
      <c r="AJ142" s="38">
        <f t="shared" si="12"/>
        <v>402</v>
      </c>
      <c r="AK142" s="38">
        <f t="shared" si="12"/>
        <v>804</v>
      </c>
      <c r="AL142" s="38">
        <f aca="true" t="shared" si="13" ref="AL142:AR142">SUM(AL5:AL138)</f>
        <v>804</v>
      </c>
      <c r="AM142" s="38">
        <f t="shared" si="13"/>
        <v>343</v>
      </c>
      <c r="AN142" s="38">
        <f>SUM(AN5:AN138)</f>
        <v>420</v>
      </c>
      <c r="AO142" s="38">
        <f>SUM(AO5:AO138)</f>
        <v>623</v>
      </c>
      <c r="AP142" s="38">
        <f>SUM(AP5:AP138)</f>
        <v>797</v>
      </c>
      <c r="AQ142" s="38">
        <f t="shared" si="13"/>
        <v>1043</v>
      </c>
      <c r="AR142" s="38">
        <f t="shared" si="13"/>
        <v>309</v>
      </c>
      <c r="AS142" s="38">
        <f aca="true" t="shared" si="14" ref="AS142:CE142">SUM(AS5:AS138)</f>
        <v>629</v>
      </c>
      <c r="AT142" s="38">
        <f>SUM(AT5:AT138)</f>
        <v>562</v>
      </c>
      <c r="AU142" s="38">
        <f t="shared" si="14"/>
        <v>292</v>
      </c>
      <c r="AV142" s="38">
        <f t="shared" si="14"/>
        <v>316</v>
      </c>
      <c r="AW142" s="38">
        <f t="shared" si="14"/>
        <v>377</v>
      </c>
      <c r="AX142" s="38">
        <f>SUM(AX5:AX138)</f>
        <v>314</v>
      </c>
      <c r="AY142" s="38">
        <f t="shared" si="14"/>
        <v>524</v>
      </c>
      <c r="AZ142" s="38">
        <f t="shared" si="14"/>
        <v>236</v>
      </c>
      <c r="BA142" s="38">
        <f t="shared" si="14"/>
        <v>1102</v>
      </c>
      <c r="BB142" s="38">
        <f t="shared" si="14"/>
        <v>965</v>
      </c>
      <c r="BC142" s="38">
        <f t="shared" si="14"/>
        <v>884</v>
      </c>
      <c r="BD142" s="38">
        <f t="shared" si="14"/>
        <v>416</v>
      </c>
      <c r="BE142" s="38">
        <f t="shared" si="14"/>
        <v>261</v>
      </c>
      <c r="BF142" s="38">
        <f t="shared" si="14"/>
        <v>592</v>
      </c>
      <c r="BG142" s="38">
        <f t="shared" si="14"/>
        <v>271</v>
      </c>
      <c r="BH142" s="38">
        <f>SUM(BH5:BH138)</f>
        <v>579</v>
      </c>
      <c r="BI142" s="38">
        <f t="shared" si="14"/>
        <v>124</v>
      </c>
      <c r="BJ142" s="38">
        <f>SUM(BJ5:BJ138)</f>
        <v>580</v>
      </c>
      <c r="BK142" s="38">
        <f t="shared" si="14"/>
        <v>424</v>
      </c>
      <c r="BL142" s="38">
        <f t="shared" si="14"/>
        <v>797</v>
      </c>
      <c r="BM142" s="38">
        <f>SUM(BM5:BM138)</f>
        <v>498</v>
      </c>
      <c r="BN142" s="38">
        <f t="shared" si="14"/>
        <v>1258</v>
      </c>
      <c r="BO142" s="38">
        <f>SUM(BO5:BO138)</f>
        <v>230</v>
      </c>
      <c r="BP142" s="38">
        <f t="shared" si="14"/>
        <v>1127</v>
      </c>
      <c r="BQ142" s="38">
        <f t="shared" si="14"/>
        <v>300</v>
      </c>
      <c r="BR142" s="38">
        <f>SUM(BR5:BR138)</f>
        <v>2284</v>
      </c>
      <c r="BS142" s="38">
        <f t="shared" si="14"/>
        <v>910</v>
      </c>
      <c r="BT142" s="38">
        <f>SUM(BT5:BT138)</f>
        <v>1580</v>
      </c>
      <c r="BU142" s="38">
        <f>SUM(BU5:BU138)</f>
        <v>219</v>
      </c>
      <c r="BV142" s="38">
        <f t="shared" si="14"/>
        <v>382</v>
      </c>
      <c r="BW142" s="38">
        <f t="shared" si="14"/>
        <v>665</v>
      </c>
      <c r="BX142" s="38">
        <f t="shared" si="14"/>
        <v>759</v>
      </c>
      <c r="BY142" s="38">
        <f t="shared" si="14"/>
        <v>236</v>
      </c>
      <c r="BZ142" s="38">
        <f>SUM(BZ5:BZ138)</f>
        <v>292</v>
      </c>
      <c r="CA142" s="38">
        <f t="shared" si="14"/>
        <v>553</v>
      </c>
      <c r="CB142" s="38">
        <f>SUM(CB5:CB138)</f>
        <v>384</v>
      </c>
      <c r="CC142" s="38">
        <f>SUM(CC5:CC138)</f>
        <v>353</v>
      </c>
      <c r="CD142" s="38">
        <f>SUM(CD5:CD138)</f>
        <v>195</v>
      </c>
      <c r="CE142" s="38">
        <f t="shared" si="14"/>
        <v>32</v>
      </c>
    </row>
    <row r="143" spans="12:83" ht="13.5" thickBot="1">
      <c r="L143" s="1" t="s">
        <v>143</v>
      </c>
      <c r="O143" s="38">
        <f aca="true" t="shared" si="15" ref="O143:AK143">COUNTIF(O5:O138,"&gt;0")</f>
        <v>22</v>
      </c>
      <c r="P143" s="38">
        <f>COUNTIF(P5:P138,"&gt;0")</f>
        <v>20</v>
      </c>
      <c r="Q143" s="38">
        <f t="shared" si="15"/>
        <v>33</v>
      </c>
      <c r="R143" s="38">
        <f>COUNTIF(R5:R138,"&gt;0")</f>
        <v>32</v>
      </c>
      <c r="S143" s="38">
        <f t="shared" si="15"/>
        <v>31</v>
      </c>
      <c r="T143" s="38">
        <f t="shared" si="15"/>
        <v>23</v>
      </c>
      <c r="U143" s="38">
        <f t="shared" si="15"/>
        <v>18</v>
      </c>
      <c r="V143" s="38">
        <f>COUNTIF(V5:V138,"&gt;0")</f>
        <v>22</v>
      </c>
      <c r="W143" s="38">
        <f t="shared" si="15"/>
        <v>20</v>
      </c>
      <c r="X143" s="38">
        <f t="shared" si="15"/>
        <v>32</v>
      </c>
      <c r="Y143" s="38">
        <f>COUNTIF(Y5:Y138,"&gt;0")</f>
        <v>16</v>
      </c>
      <c r="Z143" s="38">
        <f t="shared" si="15"/>
        <v>28</v>
      </c>
      <c r="AA143" s="38">
        <f t="shared" si="15"/>
        <v>37</v>
      </c>
      <c r="AB143" s="38">
        <f>COUNTIF(AB5:AB138,"&gt;0")</f>
        <v>18</v>
      </c>
      <c r="AC143" s="38">
        <f>COUNTIF(AC5:AC138,"&gt;0")</f>
        <v>20</v>
      </c>
      <c r="AD143" s="38">
        <f>COUNTIF(AD5:AD138,"&gt;0")</f>
        <v>25</v>
      </c>
      <c r="AE143" s="38">
        <f t="shared" si="15"/>
        <v>27</v>
      </c>
      <c r="AF143" s="38">
        <f t="shared" si="15"/>
        <v>18</v>
      </c>
      <c r="AG143" s="38">
        <f>COUNTIF(AG5:AG138,"&gt;0")</f>
        <v>22</v>
      </c>
      <c r="AH143" s="38">
        <f t="shared" si="15"/>
        <v>21</v>
      </c>
      <c r="AI143" s="38">
        <f t="shared" si="15"/>
        <v>17</v>
      </c>
      <c r="AJ143" s="38">
        <f t="shared" si="15"/>
        <v>23</v>
      </c>
      <c r="AK143" s="38">
        <f t="shared" si="15"/>
        <v>33</v>
      </c>
      <c r="AL143" s="38">
        <f aca="true" t="shared" si="16" ref="AL143:AR143">COUNTIF(AL5:AL138,"&gt;0")</f>
        <v>29</v>
      </c>
      <c r="AM143" s="38">
        <f t="shared" si="16"/>
        <v>26</v>
      </c>
      <c r="AN143" s="38">
        <f>COUNTIF(AN5:AN138,"&gt;0")</f>
        <v>31</v>
      </c>
      <c r="AO143" s="38">
        <f>COUNTIF(AO5:AO138,"&gt;0")</f>
        <v>33</v>
      </c>
      <c r="AP143" s="38">
        <f>COUNTIF(AP5:AP138,"&gt;0")</f>
        <v>27</v>
      </c>
      <c r="AQ143" s="38">
        <f t="shared" si="16"/>
        <v>34</v>
      </c>
      <c r="AR143" s="38">
        <f t="shared" si="16"/>
        <v>21</v>
      </c>
      <c r="AS143" s="38">
        <f aca="true" t="shared" si="17" ref="AS143:CE143">COUNTIF(AS5:AS138,"&gt;0")</f>
        <v>24</v>
      </c>
      <c r="AT143" s="38">
        <f>COUNTIF(AT5:AT138,"&gt;0")</f>
        <v>22</v>
      </c>
      <c r="AU143" s="38">
        <f t="shared" si="17"/>
        <v>29</v>
      </c>
      <c r="AV143" s="38">
        <f t="shared" si="17"/>
        <v>35</v>
      </c>
      <c r="AW143" s="38">
        <f t="shared" si="17"/>
        <v>27</v>
      </c>
      <c r="AX143" s="38">
        <f>COUNTIF(AX5:AX138,"&gt;0")</f>
        <v>30</v>
      </c>
      <c r="AY143" s="38">
        <f t="shared" si="17"/>
        <v>30</v>
      </c>
      <c r="AZ143" s="38">
        <f t="shared" si="17"/>
        <v>27</v>
      </c>
      <c r="BA143" s="38">
        <f t="shared" si="17"/>
        <v>29</v>
      </c>
      <c r="BB143" s="38">
        <f t="shared" si="17"/>
        <v>32</v>
      </c>
      <c r="BC143" s="38">
        <f t="shared" si="17"/>
        <v>28</v>
      </c>
      <c r="BD143" s="38">
        <f t="shared" si="17"/>
        <v>24</v>
      </c>
      <c r="BE143" s="38">
        <f t="shared" si="17"/>
        <v>15</v>
      </c>
      <c r="BF143" s="38">
        <f t="shared" si="17"/>
        <v>37</v>
      </c>
      <c r="BG143" s="38">
        <f t="shared" si="17"/>
        <v>14</v>
      </c>
      <c r="BH143" s="38">
        <f>COUNTIF(BH5:BH138,"&gt;0")</f>
        <v>17</v>
      </c>
      <c r="BI143" s="38">
        <f t="shared" si="17"/>
        <v>17</v>
      </c>
      <c r="BJ143" s="38">
        <f>COUNTIF(BJ5:BJ138,"&gt;0")</f>
        <v>18</v>
      </c>
      <c r="BK143" s="38">
        <f t="shared" si="17"/>
        <v>22</v>
      </c>
      <c r="BL143" s="38">
        <f t="shared" si="17"/>
        <v>28</v>
      </c>
      <c r="BM143" s="38">
        <f>COUNTIF(BM5:BM138,"&gt;0")</f>
        <v>22</v>
      </c>
      <c r="BN143" s="38">
        <f t="shared" si="17"/>
        <v>28</v>
      </c>
      <c r="BO143" s="38">
        <f>COUNTIF(BO5:BO138,"&gt;0")</f>
        <v>18</v>
      </c>
      <c r="BP143" s="38">
        <f t="shared" si="17"/>
        <v>30</v>
      </c>
      <c r="BQ143" s="38">
        <f t="shared" si="17"/>
        <v>18</v>
      </c>
      <c r="BR143" s="38">
        <f>COUNTIF(BR5:BR138,"&gt;0")</f>
        <v>24</v>
      </c>
      <c r="BS143" s="38">
        <f t="shared" si="17"/>
        <v>29</v>
      </c>
      <c r="BT143" s="38">
        <f>COUNTIF(BT5:BT138,"&gt;0")</f>
        <v>39</v>
      </c>
      <c r="BU143" s="38">
        <f>COUNTIF(BU5:BU138,"&gt;0")</f>
        <v>20</v>
      </c>
      <c r="BV143" s="38">
        <f t="shared" si="17"/>
        <v>21</v>
      </c>
      <c r="BW143" s="38">
        <f t="shared" si="17"/>
        <v>27</v>
      </c>
      <c r="BX143" s="38">
        <f t="shared" si="17"/>
        <v>34</v>
      </c>
      <c r="BY143" s="38">
        <f t="shared" si="17"/>
        <v>14</v>
      </c>
      <c r="BZ143" s="38">
        <f>COUNTIF(BZ5:BZ138,"&gt;0")</f>
        <v>25</v>
      </c>
      <c r="CA143" s="38">
        <f t="shared" si="17"/>
        <v>21</v>
      </c>
      <c r="CB143" s="38">
        <f>COUNTIF(CB5:CB138,"&gt;0")</f>
        <v>28</v>
      </c>
      <c r="CC143" s="38">
        <f>COUNTIF(CC5:CC138,"&gt;0")</f>
        <v>35</v>
      </c>
      <c r="CD143" s="38">
        <f>COUNTIF(CD5:CD138,"&gt;0")</f>
        <v>24</v>
      </c>
      <c r="CE143" s="38">
        <f t="shared" si="17"/>
        <v>6</v>
      </c>
    </row>
    <row r="144" ht="12.75"/>
    <row r="145" ht="12.75"/>
    <row r="146" ht="12.75"/>
    <row r="147" ht="12.75"/>
    <row r="148" ht="12.75"/>
    <row r="150" ht="12.75"/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2"/>
  <sheetViews>
    <sheetView zoomScalePageLayoutView="0" workbookViewId="0" topLeftCell="A1">
      <pane ySplit="4" topLeftCell="A101" activePane="bottomLeft" state="frozen"/>
      <selection pane="topLeft" activeCell="A1" sqref="A1"/>
      <selection pane="bottomLeft" activeCell="F99" sqref="F99"/>
    </sheetView>
  </sheetViews>
  <sheetFormatPr defaultColWidth="5.7109375" defaultRowHeight="12.75"/>
  <cols>
    <col min="1" max="1" width="16.7109375" style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82</v>
      </c>
    </row>
    <row r="2" spans="1:7" s="4" customFormat="1" ht="105.75" customHeight="1">
      <c r="A2" s="3"/>
      <c r="B2" s="29" t="s">
        <v>291</v>
      </c>
      <c r="C2" s="29" t="s">
        <v>292</v>
      </c>
      <c r="D2" s="29" t="s">
        <v>293</v>
      </c>
      <c r="E2" s="31" t="s">
        <v>123</v>
      </c>
      <c r="F2" s="31" t="s">
        <v>122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631</v>
      </c>
      <c r="C4" s="85">
        <v>662</v>
      </c>
      <c r="D4" s="108">
        <f>Perustaulukko!K4</f>
        <v>636.5999999999999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0" t="s">
        <v>180</v>
      </c>
      <c r="B5" s="62">
        <v>0</v>
      </c>
      <c r="C5" s="62">
        <v>0</v>
      </c>
      <c r="D5" s="11">
        <f>Perustaulukko!K5</f>
        <v>0.015708451146716935</v>
      </c>
      <c r="E5" s="32">
        <f>IF(C5&gt;0,(D5/C5)*100,"")</f>
      </c>
      <c r="F5" s="32">
        <f>IF(B5&gt;0,(D5/B5)*100,"")</f>
      </c>
      <c r="G5" s="61"/>
      <c r="H5" s="56"/>
      <c r="I5" s="56"/>
      <c r="J5" s="56"/>
      <c r="K5" s="60"/>
      <c r="L5" s="57"/>
      <c r="M5" s="55"/>
      <c r="N5" s="55"/>
      <c r="O5" s="55"/>
      <c r="P5" s="59"/>
      <c r="Q5" s="59"/>
      <c r="R5" s="59"/>
      <c r="S5" s="59"/>
      <c r="T5" s="59"/>
      <c r="U5" s="59"/>
      <c r="V5" s="59"/>
      <c r="W5" s="59"/>
      <c r="X5" s="59"/>
      <c r="Y5" s="48"/>
      <c r="Z5" s="48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8"/>
    </row>
    <row r="6" spans="1:39" ht="12.75">
      <c r="A6" s="60" t="s">
        <v>191</v>
      </c>
      <c r="B6" s="55">
        <v>0.36</v>
      </c>
      <c r="C6" s="62">
        <v>0</v>
      </c>
      <c r="D6" s="11">
        <f>Perustaulukko!K6</f>
        <v>0</v>
      </c>
      <c r="E6" s="32">
        <f>IF(C6&gt;0,(D6/C6)*100,"")</f>
      </c>
      <c r="F6" s="32">
        <f>IF(B6&gt;0,(D6/B6)*100,"")</f>
        <v>0</v>
      </c>
      <c r="G6" s="61"/>
      <c r="H6" s="56"/>
      <c r="I6" s="56"/>
      <c r="J6" s="56"/>
      <c r="K6" s="60"/>
      <c r="L6" s="57"/>
      <c r="M6" s="55"/>
      <c r="N6" s="55"/>
      <c r="O6" s="55"/>
      <c r="P6" s="59"/>
      <c r="Q6" s="59"/>
      <c r="R6" s="59"/>
      <c r="S6" s="59"/>
      <c r="T6" s="59"/>
      <c r="U6" s="59"/>
      <c r="V6" s="59"/>
      <c r="W6" s="59"/>
      <c r="X6" s="59"/>
      <c r="Y6" s="48"/>
      <c r="Z6" s="48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8"/>
    </row>
    <row r="7" spans="1:39" ht="12.75">
      <c r="A7" s="60" t="s">
        <v>162</v>
      </c>
      <c r="B7" s="62">
        <v>0.9</v>
      </c>
      <c r="C7" s="62">
        <v>0</v>
      </c>
      <c r="D7" s="11">
        <f>Perustaulukko!K7</f>
        <v>0.2199183160540371</v>
      </c>
      <c r="E7" s="32">
        <f>IF(C7&gt;0,(D7/C7)*100,"")</f>
      </c>
      <c r="F7" s="32">
        <f>IF(B7&gt;0,(D7/B7)*100,"")</f>
        <v>24.435368450448568</v>
      </c>
      <c r="G7" s="61"/>
      <c r="H7" s="56"/>
      <c r="I7" s="56"/>
      <c r="J7" s="56"/>
      <c r="K7" s="60"/>
      <c r="L7" s="57"/>
      <c r="M7" s="55"/>
      <c r="N7" s="55"/>
      <c r="O7" s="55"/>
      <c r="P7" s="59"/>
      <c r="Q7" s="59"/>
      <c r="R7" s="59"/>
      <c r="S7" s="59"/>
      <c r="T7" s="59"/>
      <c r="U7" s="59"/>
      <c r="V7" s="59"/>
      <c r="W7" s="59"/>
      <c r="X7" s="59"/>
      <c r="Y7" s="48"/>
      <c r="Z7" s="48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</row>
    <row r="8" spans="1:11" ht="12.75">
      <c r="A8" s="1" t="s">
        <v>2</v>
      </c>
      <c r="B8" s="12">
        <v>4.38</v>
      </c>
      <c r="C8" s="12">
        <v>0.85</v>
      </c>
      <c r="D8" s="11">
        <f>Perustaulukko!K8</f>
        <v>2.183474709393654</v>
      </c>
      <c r="E8" s="32">
        <f>IF(C8&gt;0,(D8/C8)*100,"")</f>
        <v>256.879377575724</v>
      </c>
      <c r="F8" s="32">
        <f>IF(B8&gt;0,(D8/B8)*100,"")</f>
        <v>49.85102076241219</v>
      </c>
      <c r="G8" s="10"/>
      <c r="K8" s="1"/>
    </row>
    <row r="9" spans="1:11" ht="12.75">
      <c r="A9" s="1" t="s">
        <v>3</v>
      </c>
      <c r="B9" s="12">
        <v>12.98</v>
      </c>
      <c r="C9" s="12">
        <v>5</v>
      </c>
      <c r="D9" s="11">
        <f>Perustaulukko!K9</f>
        <v>3.48727615457116</v>
      </c>
      <c r="E9" s="32">
        <f aca="true" t="shared" si="0" ref="E9:E109">IF(C9&gt;0,(D9/C9)*100,"")</f>
        <v>69.7455230914232</v>
      </c>
      <c r="F9" s="32">
        <f aca="true" t="shared" si="1" ref="F9:F109">IF(B9&gt;0,(D9/B9)*100,"")</f>
        <v>26.866534318730046</v>
      </c>
      <c r="G9" s="10"/>
      <c r="K9" s="1"/>
    </row>
    <row r="10" spans="1:11" ht="12.75">
      <c r="A10" s="1" t="s">
        <v>4</v>
      </c>
      <c r="B10" s="12">
        <v>13.65</v>
      </c>
      <c r="C10" s="12">
        <v>1.07</v>
      </c>
      <c r="D10" s="11">
        <f>Perustaulukko!K10</f>
        <v>1.727929626138863</v>
      </c>
      <c r="E10" s="32">
        <f t="shared" si="0"/>
        <v>161.4887501064358</v>
      </c>
      <c r="F10" s="32">
        <f t="shared" si="1"/>
        <v>12.658825099918412</v>
      </c>
      <c r="G10" s="10"/>
      <c r="K10" s="1"/>
    </row>
    <row r="11" spans="1:11" ht="12.75">
      <c r="A11" s="1" t="s">
        <v>206</v>
      </c>
      <c r="B11" s="12">
        <v>0</v>
      </c>
      <c r="C11" s="12">
        <v>0</v>
      </c>
      <c r="D11" s="11">
        <f>Perustaulukko!K11</f>
        <v>0</v>
      </c>
      <c r="E11" s="32">
        <f aca="true" t="shared" si="2" ref="E11:E17">IF(C11&gt;0,(D11/C11)*100,"")</f>
      </c>
      <c r="F11" s="32">
        <f aca="true" t="shared" si="3" ref="F11:F17">IF(B11&gt;0,(D11/B11)*100,"")</f>
      </c>
      <c r="G11" s="10"/>
      <c r="K11" s="1"/>
    </row>
    <row r="12" spans="1:11" ht="12.75">
      <c r="A12" s="1" t="s">
        <v>266</v>
      </c>
      <c r="B12" s="12">
        <v>0.02</v>
      </c>
      <c r="C12" s="12">
        <v>0</v>
      </c>
      <c r="D12" s="11">
        <f>Perustaulukko!K12</f>
        <v>0.015708451146716935</v>
      </c>
      <c r="E12" s="32">
        <f>IF(C12&gt;0,(D12/C12)*100,"")</f>
      </c>
      <c r="F12" s="32">
        <f>IF(B12&gt;0,(D12/B12)*100,"")</f>
        <v>78.54225573358468</v>
      </c>
      <c r="G12" s="10"/>
      <c r="K12" s="1"/>
    </row>
    <row r="13" spans="1:11" ht="12.75">
      <c r="A13" s="1" t="s">
        <v>210</v>
      </c>
      <c r="B13" s="12">
        <v>0</v>
      </c>
      <c r="C13" s="12">
        <v>0</v>
      </c>
      <c r="D13" s="11">
        <f>Perustaulukko!K13</f>
        <v>0.18850141376060323</v>
      </c>
      <c r="E13" s="32">
        <f t="shared" si="2"/>
      </c>
      <c r="F13" s="32">
        <f t="shared" si="3"/>
      </c>
      <c r="G13" s="10"/>
      <c r="K13" s="1"/>
    </row>
    <row r="14" spans="1:11" ht="12.75">
      <c r="A14" s="1" t="s">
        <v>205</v>
      </c>
      <c r="B14" s="12">
        <v>0.14</v>
      </c>
      <c r="C14" s="12">
        <v>0</v>
      </c>
      <c r="D14" s="11">
        <f>Perustaulukko!K14</f>
        <v>0.25133521834747097</v>
      </c>
      <c r="E14" s="32">
        <f t="shared" si="2"/>
      </c>
      <c r="F14" s="32">
        <f t="shared" si="3"/>
        <v>179.52515596247923</v>
      </c>
      <c r="G14" s="10"/>
      <c r="K14" s="1"/>
    </row>
    <row r="15" spans="1:11" ht="12.75">
      <c r="A15" s="1" t="s">
        <v>155</v>
      </c>
      <c r="B15" s="12">
        <v>4.3</v>
      </c>
      <c r="C15" s="12">
        <v>0</v>
      </c>
      <c r="D15" s="11">
        <f>Perustaulukko!K15</f>
        <v>0.09425070688030161</v>
      </c>
      <c r="E15" s="32">
        <f t="shared" si="2"/>
      </c>
      <c r="F15" s="32">
        <f t="shared" si="3"/>
        <v>2.191876904193061</v>
      </c>
      <c r="G15" s="10"/>
      <c r="K15" s="52"/>
    </row>
    <row r="16" spans="1:11" ht="12.75">
      <c r="A16" s="1" t="s">
        <v>182</v>
      </c>
      <c r="B16" s="12">
        <v>2.58</v>
      </c>
      <c r="C16" s="12">
        <v>0</v>
      </c>
      <c r="D16" s="11">
        <f>Perustaulukko!K16</f>
        <v>0</v>
      </c>
      <c r="E16" s="32">
        <f t="shared" si="2"/>
      </c>
      <c r="F16" s="32">
        <f t="shared" si="3"/>
        <v>0</v>
      </c>
      <c r="G16" s="10"/>
      <c r="K16" s="52"/>
    </row>
    <row r="17" spans="1:11" ht="12.75">
      <c r="A17" s="1" t="s">
        <v>157</v>
      </c>
      <c r="B17" s="12">
        <v>13.13</v>
      </c>
      <c r="C17" s="12">
        <v>0.02</v>
      </c>
      <c r="D17" s="11">
        <f>Perustaulukko!K17</f>
        <v>0</v>
      </c>
      <c r="E17" s="32">
        <f t="shared" si="2"/>
        <v>0</v>
      </c>
      <c r="F17" s="32">
        <f t="shared" si="3"/>
        <v>0</v>
      </c>
      <c r="G17" s="10"/>
      <c r="K17" s="52"/>
    </row>
    <row r="18" spans="1:11" ht="12.75">
      <c r="A18" s="1" t="s">
        <v>5</v>
      </c>
      <c r="B18" s="12">
        <v>29.6</v>
      </c>
      <c r="C18" s="12">
        <v>20.26</v>
      </c>
      <c r="D18" s="11">
        <f>Perustaulukko!K18</f>
        <v>17.577756833176252</v>
      </c>
      <c r="E18" s="32">
        <f t="shared" si="0"/>
        <v>86.76089256256788</v>
      </c>
      <c r="F18" s="32">
        <f t="shared" si="1"/>
        <v>59.38431362559544</v>
      </c>
      <c r="G18" s="10"/>
      <c r="K18" s="52"/>
    </row>
    <row r="19" spans="1:11" ht="12.75">
      <c r="A19" s="1" t="s">
        <v>183</v>
      </c>
      <c r="B19" s="12">
        <v>0.17</v>
      </c>
      <c r="C19" s="12">
        <v>0</v>
      </c>
      <c r="D19" s="11">
        <f>Perustaulukko!K19</f>
        <v>0</v>
      </c>
      <c r="E19" s="32">
        <f>IF(C19&gt;0,(D19/C19)*100,"")</f>
      </c>
      <c r="F19" s="32">
        <f>IF(B19&gt;0,(D19/B19)*100,"")</f>
        <v>0</v>
      </c>
      <c r="G19" s="10"/>
      <c r="K19" s="52"/>
    </row>
    <row r="20" spans="1:11" ht="12.75">
      <c r="A20" s="1" t="s">
        <v>106</v>
      </c>
      <c r="B20" s="12">
        <v>21.2</v>
      </c>
      <c r="C20" s="12">
        <v>1.22</v>
      </c>
      <c r="D20" s="11">
        <f>Perustaulukko!K20</f>
        <v>2.8118127552623315</v>
      </c>
      <c r="E20" s="32">
        <f t="shared" si="0"/>
        <v>230.47645534937143</v>
      </c>
      <c r="F20" s="32">
        <f t="shared" si="1"/>
        <v>13.263267713501564</v>
      </c>
      <c r="G20" s="10"/>
      <c r="K20" s="1"/>
    </row>
    <row r="21" spans="1:11" ht="12.75">
      <c r="A21" s="1" t="s">
        <v>169</v>
      </c>
      <c r="B21" s="12">
        <v>0.05</v>
      </c>
      <c r="C21" s="12">
        <v>0</v>
      </c>
      <c r="D21" s="11">
        <f>Perustaulukko!K21</f>
        <v>0</v>
      </c>
      <c r="E21" s="32">
        <f>IF(C21&gt;0,(D21/C21)*100,"")</f>
      </c>
      <c r="F21" s="32">
        <f>IF(B21&gt;0,(D21/B21)*100,"")</f>
        <v>0</v>
      </c>
      <c r="G21" s="10"/>
      <c r="K21" s="1"/>
    </row>
    <row r="22" spans="1:11" ht="12.75">
      <c r="A22" s="1" t="s">
        <v>184</v>
      </c>
      <c r="B22" s="12">
        <v>0</v>
      </c>
      <c r="C22" s="12">
        <v>0</v>
      </c>
      <c r="D22" s="11">
        <f>Perustaulukko!K22</f>
        <v>0.03141690229343387</v>
      </c>
      <c r="E22" s="32">
        <f>IF(C22&gt;0,(D22/C22)*100,"")</f>
      </c>
      <c r="F22" s="32">
        <f>IF(B22&gt;0,(D22/B22)*100,"")</f>
      </c>
      <c r="G22" s="10"/>
      <c r="K22" s="1"/>
    </row>
    <row r="23" spans="1:11" ht="12.75">
      <c r="A23" s="52" t="s">
        <v>246</v>
      </c>
      <c r="B23" s="12">
        <v>0</v>
      </c>
      <c r="C23" s="12">
        <v>0</v>
      </c>
      <c r="D23" s="11">
        <f>Perustaulukko!K23</f>
        <v>0</v>
      </c>
      <c r="E23" s="32">
        <f>IF(C23&gt;0,(D23/C23)*100,"")</f>
      </c>
      <c r="F23" s="32">
        <f>IF(B23&gt;0,(D23/B23)*100,"")</f>
      </c>
      <c r="G23" s="10"/>
      <c r="K23" s="1"/>
    </row>
    <row r="24" spans="1:11" ht="12.75">
      <c r="A24" s="1" t="s">
        <v>65</v>
      </c>
      <c r="B24" s="12">
        <v>0.1</v>
      </c>
      <c r="C24" s="12">
        <v>0</v>
      </c>
      <c r="D24" s="11">
        <f>Perustaulukko!K24</f>
        <v>0.15708451146716937</v>
      </c>
      <c r="E24" s="32">
        <f t="shared" si="0"/>
      </c>
      <c r="F24" s="32">
        <f t="shared" si="1"/>
        <v>157.08451146716936</v>
      </c>
      <c r="G24" s="10"/>
      <c r="K24" s="1"/>
    </row>
    <row r="25" spans="1:11" ht="12.75">
      <c r="A25" s="1" t="s">
        <v>185</v>
      </c>
      <c r="B25" s="12">
        <v>0.54</v>
      </c>
      <c r="C25" s="12">
        <v>0.06</v>
      </c>
      <c r="D25" s="11">
        <f>Perustaulukko!K25</f>
        <v>0.31416902293433874</v>
      </c>
      <c r="E25" s="32">
        <f>IF(C25&gt;0,(D25/C25)*100,"")</f>
        <v>523.615038223898</v>
      </c>
      <c r="F25" s="32">
        <f>IF(B25&gt;0,(D25/B25)*100,"")</f>
        <v>58.17944869154421</v>
      </c>
      <c r="G25" s="10"/>
      <c r="K25" s="1"/>
    </row>
    <row r="26" spans="1:11" ht="12.75">
      <c r="A26" s="1" t="s">
        <v>193</v>
      </c>
      <c r="B26" s="12">
        <v>0.02</v>
      </c>
      <c r="C26" s="12">
        <v>0</v>
      </c>
      <c r="D26" s="11">
        <f>Perustaulukko!K26</f>
        <v>0.047125353440150806</v>
      </c>
      <c r="E26" s="32">
        <f>IF(C26&gt;0,(D26/C26)*100,"")</f>
      </c>
      <c r="F26" s="32">
        <f>IF(B26&gt;0,(D26/B26)*100,"")</f>
        <v>235.62676720075402</v>
      </c>
      <c r="G26" s="10"/>
      <c r="K26" s="1"/>
    </row>
    <row r="27" spans="1:11" ht="12.75">
      <c r="A27" s="1" t="s">
        <v>6</v>
      </c>
      <c r="B27" s="12">
        <v>17.06</v>
      </c>
      <c r="C27" s="12">
        <v>14</v>
      </c>
      <c r="D27" s="11">
        <f>Perustaulukko!K27</f>
        <v>12.04838202953189</v>
      </c>
      <c r="E27" s="32">
        <f t="shared" si="0"/>
        <v>86.0598716395135</v>
      </c>
      <c r="F27" s="32">
        <f t="shared" si="1"/>
        <v>70.62357578858084</v>
      </c>
      <c r="G27" s="10"/>
      <c r="K27" s="1"/>
    </row>
    <row r="28" spans="1:11" ht="12.75">
      <c r="A28" s="1" t="s">
        <v>85</v>
      </c>
      <c r="B28" s="12">
        <v>0.33</v>
      </c>
      <c r="C28" s="12">
        <v>0</v>
      </c>
      <c r="D28" s="11">
        <f>Perustaulukko!K28</f>
        <v>0.03141690229343387</v>
      </c>
      <c r="E28" s="32">
        <f t="shared" si="0"/>
      </c>
      <c r="F28" s="32">
        <f t="shared" si="1"/>
        <v>9.520273422252687</v>
      </c>
      <c r="G28" s="10"/>
      <c r="K28" s="1"/>
    </row>
    <row r="29" spans="1:11" ht="12.75">
      <c r="A29" s="1" t="s">
        <v>66</v>
      </c>
      <c r="B29" s="12">
        <v>0</v>
      </c>
      <c r="C29" s="12">
        <v>0.03</v>
      </c>
      <c r="D29" s="11">
        <f>Perustaulukko!K29</f>
        <v>0.12566760917373548</v>
      </c>
      <c r="E29" s="32">
        <f t="shared" si="0"/>
        <v>418.8920305791183</v>
      </c>
      <c r="F29" s="32">
        <f t="shared" si="1"/>
      </c>
      <c r="G29" s="10"/>
      <c r="K29" s="1"/>
    </row>
    <row r="30" spans="1:11" ht="12.75">
      <c r="A30" s="1" t="s">
        <v>7</v>
      </c>
      <c r="B30" s="12">
        <v>20.05</v>
      </c>
      <c r="C30" s="12">
        <v>38.07</v>
      </c>
      <c r="D30" s="11">
        <f>Perustaulukko!K30</f>
        <v>17.090794847628025</v>
      </c>
      <c r="E30" s="32">
        <f t="shared" si="0"/>
        <v>44.89307813929085</v>
      </c>
      <c r="F30" s="32">
        <f t="shared" si="1"/>
        <v>85.24087205799513</v>
      </c>
      <c r="G30" s="10"/>
      <c r="K30" s="1"/>
    </row>
    <row r="31" spans="1:11" ht="12.75">
      <c r="A31" s="1" t="s">
        <v>8</v>
      </c>
      <c r="B31" s="12">
        <v>2.62</v>
      </c>
      <c r="C31" s="12">
        <v>1.3</v>
      </c>
      <c r="D31" s="11">
        <f>Perustaulukko!K31</f>
        <v>4.225573358466856</v>
      </c>
      <c r="E31" s="32">
        <f t="shared" si="0"/>
        <v>325.04410449745046</v>
      </c>
      <c r="F31" s="32">
        <f t="shared" si="1"/>
        <v>161.28142589568154</v>
      </c>
      <c r="G31" s="10"/>
      <c r="K31" s="1"/>
    </row>
    <row r="32" spans="1:11" ht="12.75">
      <c r="A32" s="1" t="s">
        <v>9</v>
      </c>
      <c r="B32" s="12">
        <v>0.22</v>
      </c>
      <c r="C32" s="12">
        <v>0.21</v>
      </c>
      <c r="D32" s="11">
        <f>Perustaulukko!K32</f>
        <v>0.3455859252277726</v>
      </c>
      <c r="E32" s="32">
        <f t="shared" si="0"/>
        <v>164.56472629893935</v>
      </c>
      <c r="F32" s="32">
        <f t="shared" si="1"/>
        <v>157.08451146716936</v>
      </c>
      <c r="G32" s="10"/>
      <c r="K32" s="1"/>
    </row>
    <row r="33" spans="1:11" ht="12.75">
      <c r="A33" s="1" t="s">
        <v>10</v>
      </c>
      <c r="B33" s="12">
        <v>0.55</v>
      </c>
      <c r="C33" s="12">
        <v>0.39</v>
      </c>
      <c r="D33" s="11">
        <f>Perustaulukko!K33</f>
        <v>0.37700282752120645</v>
      </c>
      <c r="E33" s="32">
        <f t="shared" si="0"/>
        <v>96.66739167210422</v>
      </c>
      <c r="F33" s="32">
        <f t="shared" si="1"/>
        <v>68.54596864021934</v>
      </c>
      <c r="G33" s="10"/>
      <c r="K33" s="1"/>
    </row>
    <row r="34" spans="1:11" ht="12.75">
      <c r="A34" s="1" t="s">
        <v>159</v>
      </c>
      <c r="B34" s="12">
        <v>0.1</v>
      </c>
      <c r="C34" s="12">
        <v>0</v>
      </c>
      <c r="D34" s="11">
        <f>Perustaulukko!K34</f>
        <v>0.015708451146716935</v>
      </c>
      <c r="E34" s="32">
        <f>IF(C34&gt;0,(D34/C34)*100,"")</f>
      </c>
      <c r="F34" s="32">
        <f>IF(B34&gt;0,(D34/B34)*100,"")</f>
        <v>15.708451146716934</v>
      </c>
      <c r="G34" s="10"/>
      <c r="K34" s="1"/>
    </row>
    <row r="35" spans="1:11" ht="12.75">
      <c r="A35" s="1" t="s">
        <v>11</v>
      </c>
      <c r="B35" s="12">
        <v>0.14</v>
      </c>
      <c r="C35" s="12">
        <v>0.32</v>
      </c>
      <c r="D35" s="11">
        <f>Perustaulukko!K35</f>
        <v>0.6126295947219605</v>
      </c>
      <c r="E35" s="32">
        <f t="shared" si="0"/>
        <v>191.44674835061267</v>
      </c>
      <c r="F35" s="32">
        <f t="shared" si="1"/>
        <v>437.5925676585432</v>
      </c>
      <c r="G35" s="10"/>
      <c r="K35" s="1"/>
    </row>
    <row r="36" spans="1:11" ht="12.75">
      <c r="A36" s="1" t="s">
        <v>75</v>
      </c>
      <c r="B36" s="12">
        <v>0.08</v>
      </c>
      <c r="C36" s="12">
        <v>0.03</v>
      </c>
      <c r="D36" s="11">
        <f>Perustaulukko!K36</f>
        <v>0.03141690229343387</v>
      </c>
      <c r="E36" s="32">
        <f t="shared" si="0"/>
        <v>104.72300764477957</v>
      </c>
      <c r="F36" s="32">
        <f t="shared" si="1"/>
        <v>39.27112786679234</v>
      </c>
      <c r="G36" s="10"/>
      <c r="K36" s="1"/>
    </row>
    <row r="37" spans="1:11" ht="12.75">
      <c r="A37" s="1" t="s">
        <v>12</v>
      </c>
      <c r="B37" s="12">
        <v>0.05</v>
      </c>
      <c r="C37" s="12">
        <v>0.02</v>
      </c>
      <c r="D37" s="11">
        <f>Perustaulukko!K37</f>
        <v>0.015708451146716935</v>
      </c>
      <c r="E37" s="32">
        <f t="shared" si="0"/>
        <v>78.54225573358468</v>
      </c>
      <c r="F37" s="32">
        <f t="shared" si="1"/>
        <v>31.416902293433868</v>
      </c>
      <c r="G37" s="10"/>
      <c r="K37" s="1"/>
    </row>
    <row r="38" spans="1:11" ht="12.75">
      <c r="A38" s="1" t="s">
        <v>176</v>
      </c>
      <c r="B38" s="12">
        <v>0</v>
      </c>
      <c r="C38" s="12">
        <v>0</v>
      </c>
      <c r="D38" s="11">
        <f>Perustaulukko!K38</f>
        <v>0</v>
      </c>
      <c r="E38" s="32">
        <f>IF(C38&gt;0,(D38/C38)*100,"")</f>
      </c>
      <c r="F38" s="32">
        <f>IF(B38&gt;0,(D38/B38)*100,"")</f>
      </c>
      <c r="G38" s="10"/>
      <c r="K38" s="1"/>
    </row>
    <row r="39" spans="1:11" ht="12.75">
      <c r="A39" s="1" t="s">
        <v>95</v>
      </c>
      <c r="B39" s="12">
        <v>0.02</v>
      </c>
      <c r="C39" s="12">
        <v>0</v>
      </c>
      <c r="D39" s="11">
        <f>Perustaulukko!K39</f>
        <v>0.015708451146716935</v>
      </c>
      <c r="E39" s="32">
        <f t="shared" si="0"/>
      </c>
      <c r="F39" s="32">
        <f t="shared" si="1"/>
        <v>78.54225573358468</v>
      </c>
      <c r="G39" s="10"/>
      <c r="K39" s="1"/>
    </row>
    <row r="40" spans="1:11" ht="12.75">
      <c r="A40" s="1" t="s">
        <v>164</v>
      </c>
      <c r="B40" s="12">
        <v>0.03</v>
      </c>
      <c r="C40" s="12">
        <v>0</v>
      </c>
      <c r="D40" s="11">
        <f>Perustaulukko!K40</f>
        <v>0.015708451146716935</v>
      </c>
      <c r="E40" s="32">
        <f>IF(C40&gt;0,(D40/C40)*100,"")</f>
      </c>
      <c r="F40" s="32">
        <f>IF(B40&gt;0,(D40/B40)*100,"")</f>
        <v>52.361503822389786</v>
      </c>
      <c r="G40" s="10"/>
      <c r="K40" s="1"/>
    </row>
    <row r="41" spans="1:11" ht="12.75">
      <c r="A41" s="1" t="s">
        <v>13</v>
      </c>
      <c r="B41" s="12">
        <v>0.76</v>
      </c>
      <c r="C41" s="12">
        <v>0.21</v>
      </c>
      <c r="D41" s="11">
        <f>Perustaulukko!K41</f>
        <v>0.20420986490732015</v>
      </c>
      <c r="E41" s="32">
        <f t="shared" si="0"/>
        <v>97.2427928130096</v>
      </c>
      <c r="F41" s="32">
        <f t="shared" si="1"/>
        <v>26.86971906675265</v>
      </c>
      <c r="G41" s="10"/>
      <c r="H41" s="20"/>
      <c r="K41" s="1"/>
    </row>
    <row r="42" spans="1:11" ht="12.75">
      <c r="A42" s="1" t="s">
        <v>14</v>
      </c>
      <c r="B42" s="12">
        <v>0.38</v>
      </c>
      <c r="C42" s="12">
        <v>0.74</v>
      </c>
      <c r="D42" s="11">
        <f>Perustaulukko!K42</f>
        <v>0.6283380458686775</v>
      </c>
      <c r="E42" s="32">
        <f t="shared" si="0"/>
        <v>84.91054673901047</v>
      </c>
      <c r="F42" s="32">
        <f t="shared" si="1"/>
        <v>165.35211733386248</v>
      </c>
      <c r="G42" s="10"/>
      <c r="K42" s="1"/>
    </row>
    <row r="43" spans="1:11" ht="12.75">
      <c r="A43" s="1" t="s">
        <v>67</v>
      </c>
      <c r="B43" s="12">
        <v>0.06</v>
      </c>
      <c r="C43" s="12">
        <v>0</v>
      </c>
      <c r="D43" s="11">
        <f>Perustaulukko!K43</f>
        <v>0.03141690229343387</v>
      </c>
      <c r="E43" s="32">
        <f t="shared" si="0"/>
      </c>
      <c r="F43" s="32">
        <f t="shared" si="1"/>
        <v>52.361503822389786</v>
      </c>
      <c r="G43" s="10"/>
      <c r="K43" s="1"/>
    </row>
    <row r="44" spans="1:11" ht="12.75">
      <c r="A44" s="1" t="s">
        <v>131</v>
      </c>
      <c r="B44" s="12">
        <v>0</v>
      </c>
      <c r="C44" s="12">
        <v>0</v>
      </c>
      <c r="D44" s="11">
        <f>Perustaulukko!K44</f>
        <v>0.486961985548225</v>
      </c>
      <c r="E44" s="32">
        <f>IF(C44&gt;0,(D44/C44)*100,"")</f>
      </c>
      <c r="F44" s="32">
        <f>IF(B44&gt;0,(D44/B44)*100,"")</f>
      </c>
      <c r="G44" s="10"/>
      <c r="K44" s="1"/>
    </row>
    <row r="45" spans="1:11" ht="12.75">
      <c r="A45" s="1" t="s">
        <v>15</v>
      </c>
      <c r="B45" s="12">
        <v>1.65</v>
      </c>
      <c r="C45" s="12">
        <v>1.03</v>
      </c>
      <c r="D45" s="11">
        <f>Perustaulukko!K45</f>
        <v>0.8011310084825637</v>
      </c>
      <c r="E45" s="32">
        <f t="shared" si="0"/>
        <v>77.77970956141395</v>
      </c>
      <c r="F45" s="32">
        <f t="shared" si="1"/>
        <v>48.553394453488714</v>
      </c>
      <c r="G45" s="10"/>
      <c r="K45" s="1"/>
    </row>
    <row r="46" spans="1:11" ht="12.75">
      <c r="A46" s="1" t="s">
        <v>16</v>
      </c>
      <c r="B46" s="12">
        <v>2.12</v>
      </c>
      <c r="C46" s="12">
        <v>0</v>
      </c>
      <c r="D46" s="11">
        <f>Perustaulukko!K46</f>
        <v>0</v>
      </c>
      <c r="E46" s="32">
        <f t="shared" si="0"/>
      </c>
      <c r="F46" s="32">
        <f t="shared" si="1"/>
        <v>0</v>
      </c>
      <c r="G46" s="10"/>
      <c r="K46" s="1"/>
    </row>
    <row r="47" spans="1:11" ht="12.75">
      <c r="A47" s="1" t="s">
        <v>107</v>
      </c>
      <c r="B47" s="12">
        <v>0</v>
      </c>
      <c r="C47" s="12">
        <v>0</v>
      </c>
      <c r="D47" s="11">
        <f>Perustaulukko!K47</f>
        <v>0</v>
      </c>
      <c r="E47" s="32">
        <f t="shared" si="0"/>
      </c>
      <c r="F47" s="32">
        <f t="shared" si="1"/>
      </c>
      <c r="G47" s="10"/>
      <c r="K47" s="52"/>
    </row>
    <row r="48" spans="1:11" ht="12.75">
      <c r="A48" s="1" t="s">
        <v>211</v>
      </c>
      <c r="B48" s="12">
        <v>0</v>
      </c>
      <c r="C48" s="12">
        <v>0</v>
      </c>
      <c r="D48" s="11">
        <f>Perustaulukko!K48</f>
        <v>0.015708451146716935</v>
      </c>
      <c r="E48" s="32">
        <f aca="true" t="shared" si="4" ref="E48:E55">IF(C48&gt;0,(D48/C48)*100,"")</f>
      </c>
      <c r="F48" s="32">
        <f aca="true" t="shared" si="5" ref="F48:F55">IF(B48&gt;0,(D48/B48)*100,"")</f>
      </c>
      <c r="G48" s="10"/>
      <c r="K48" s="52"/>
    </row>
    <row r="49" spans="1:11" ht="12.75">
      <c r="A49" s="1" t="s">
        <v>267</v>
      </c>
      <c r="B49" s="12">
        <v>0</v>
      </c>
      <c r="C49" s="12">
        <v>0</v>
      </c>
      <c r="D49" s="11">
        <f>Perustaulukko!K49</f>
        <v>0</v>
      </c>
      <c r="E49" s="32">
        <f>IF(C49&gt;0,(D49/C49)*100,"")</f>
      </c>
      <c r="F49" s="32">
        <f>IF(B49&gt;0,(D49/B49)*100,"")</f>
      </c>
      <c r="G49" s="10"/>
      <c r="K49" s="52"/>
    </row>
    <row r="50" spans="1:11" ht="12.75">
      <c r="A50" s="1" t="s">
        <v>136</v>
      </c>
      <c r="B50" s="12">
        <v>0.32</v>
      </c>
      <c r="C50" s="12">
        <v>0</v>
      </c>
      <c r="D50" s="11">
        <f>Perustaulukko!K50</f>
        <v>0.5183788878416589</v>
      </c>
      <c r="E50" s="32">
        <f t="shared" si="4"/>
      </c>
      <c r="F50" s="32">
        <f t="shared" si="5"/>
        <v>161.99340245051837</v>
      </c>
      <c r="G50" s="10"/>
      <c r="K50" s="1"/>
    </row>
    <row r="51" spans="1:11" ht="12.75">
      <c r="A51" s="1" t="s">
        <v>202</v>
      </c>
      <c r="B51" s="12">
        <v>0</v>
      </c>
      <c r="C51" s="12">
        <v>1.44</v>
      </c>
      <c r="D51" s="11">
        <f>Perustaulukko!K51</f>
        <v>0.97392397109645</v>
      </c>
      <c r="E51" s="32">
        <f t="shared" si="4"/>
        <v>67.63360910392015</v>
      </c>
      <c r="F51" s="32">
        <f t="shared" si="5"/>
      </c>
      <c r="G51" s="10"/>
      <c r="K51" s="1"/>
    </row>
    <row r="52" spans="1:11" ht="12.75">
      <c r="A52" s="1" t="s">
        <v>192</v>
      </c>
      <c r="B52" s="12">
        <v>0</v>
      </c>
      <c r="C52" s="12">
        <v>0</v>
      </c>
      <c r="D52" s="11">
        <f>Perustaulukko!K52</f>
        <v>0</v>
      </c>
      <c r="E52" s="32">
        <f t="shared" si="4"/>
      </c>
      <c r="F52" s="32">
        <f t="shared" si="5"/>
      </c>
      <c r="G52" s="10"/>
      <c r="K52" s="1"/>
    </row>
    <row r="53" spans="1:11" ht="12.75">
      <c r="A53" s="1" t="s">
        <v>150</v>
      </c>
      <c r="B53" s="12">
        <v>0.02</v>
      </c>
      <c r="C53" s="12">
        <v>0</v>
      </c>
      <c r="D53" s="11">
        <f>Perustaulukko!K53</f>
        <v>0</v>
      </c>
      <c r="E53" s="32">
        <f t="shared" si="4"/>
      </c>
      <c r="F53" s="32">
        <f t="shared" si="5"/>
        <v>0</v>
      </c>
      <c r="G53" s="10"/>
      <c r="K53" s="1"/>
    </row>
    <row r="54" spans="1:11" ht="12.75">
      <c r="A54" s="1" t="s">
        <v>245</v>
      </c>
      <c r="B54" s="12">
        <v>0</v>
      </c>
      <c r="C54" s="12">
        <v>0</v>
      </c>
      <c r="D54" s="11">
        <f>Perustaulukko!K54</f>
        <v>0</v>
      </c>
      <c r="E54" s="32">
        <f>IF(C54&gt;0,(D54/C54)*100,"")</f>
      </c>
      <c r="F54" s="32">
        <f>IF(B54&gt;0,(D54/B54)*100,"")</f>
      </c>
      <c r="G54" s="10"/>
      <c r="K54" s="1"/>
    </row>
    <row r="55" spans="1:11" ht="12.75">
      <c r="A55" s="1" t="s">
        <v>167</v>
      </c>
      <c r="B55" s="12">
        <v>1.16</v>
      </c>
      <c r="C55" s="12">
        <v>0.02</v>
      </c>
      <c r="D55" s="11">
        <f>Perustaulukko!K55</f>
        <v>0.015708451146716935</v>
      </c>
      <c r="E55" s="32">
        <f t="shared" si="4"/>
        <v>78.54225573358468</v>
      </c>
      <c r="F55" s="32">
        <f t="shared" si="5"/>
        <v>1.3541768229928393</v>
      </c>
      <c r="G55" s="10"/>
      <c r="K55" s="1"/>
    </row>
    <row r="56" spans="1:11" ht="12.75">
      <c r="A56" s="1" t="s">
        <v>68</v>
      </c>
      <c r="B56" s="12">
        <v>14.52</v>
      </c>
      <c r="C56" s="12">
        <v>1.07</v>
      </c>
      <c r="D56" s="11">
        <f>Perustaulukko!K56</f>
        <v>0.8639648130694315</v>
      </c>
      <c r="E56" s="32">
        <f t="shared" si="0"/>
        <v>80.7443750532179</v>
      </c>
      <c r="F56" s="32">
        <f t="shared" si="1"/>
        <v>5.950170888907931</v>
      </c>
      <c r="G56" s="10"/>
      <c r="K56" s="1"/>
    </row>
    <row r="57" spans="1:11" ht="12.75">
      <c r="A57" s="1" t="s">
        <v>17</v>
      </c>
      <c r="B57" s="12">
        <v>68.45</v>
      </c>
      <c r="C57" s="12">
        <v>23.99</v>
      </c>
      <c r="D57" s="11">
        <f>Perustaulukko!K57</f>
        <v>62.77097078228088</v>
      </c>
      <c r="E57" s="32">
        <f t="shared" si="0"/>
        <v>261.6547343988365</v>
      </c>
      <c r="F57" s="32">
        <f t="shared" si="1"/>
        <v>91.7033904781313</v>
      </c>
      <c r="G57" s="10"/>
      <c r="K57" s="1"/>
    </row>
    <row r="58" spans="1:11" ht="12.75">
      <c r="A58" s="1" t="s">
        <v>195</v>
      </c>
      <c r="B58" s="12">
        <v>0.08</v>
      </c>
      <c r="C58" s="12">
        <v>0</v>
      </c>
      <c r="D58" s="11">
        <f>Perustaulukko!K58</f>
        <v>0</v>
      </c>
      <c r="E58" s="32">
        <f>IF(C58&gt;0,(D58/C58)*100,"")</f>
      </c>
      <c r="F58" s="32">
        <f>IF(B58&gt;0,(D58/B58)*100,"")</f>
        <v>0</v>
      </c>
      <c r="G58" s="10"/>
      <c r="K58" s="1"/>
    </row>
    <row r="59" spans="1:11" ht="12.75">
      <c r="A59" s="1" t="s">
        <v>18</v>
      </c>
      <c r="B59" s="12">
        <v>3.66</v>
      </c>
      <c r="C59" s="12">
        <v>1.81</v>
      </c>
      <c r="D59" s="11">
        <f>Perustaulukko!K59</f>
        <v>5.183788878416589</v>
      </c>
      <c r="E59" s="32">
        <f t="shared" si="0"/>
        <v>286.39717560312647</v>
      </c>
      <c r="F59" s="32">
        <f t="shared" si="1"/>
        <v>141.63357591302156</v>
      </c>
      <c r="G59" s="10"/>
      <c r="K59" s="1"/>
    </row>
    <row r="60" spans="1:11" ht="12.75">
      <c r="A60" s="1" t="s">
        <v>84</v>
      </c>
      <c r="B60" s="12">
        <v>0</v>
      </c>
      <c r="C60" s="12">
        <v>0</v>
      </c>
      <c r="D60" s="11">
        <f>Perustaulukko!K60</f>
        <v>0</v>
      </c>
      <c r="E60" s="32">
        <f t="shared" si="0"/>
      </c>
      <c r="F60" s="32">
        <f t="shared" si="1"/>
      </c>
      <c r="G60" s="10"/>
      <c r="K60" s="1"/>
    </row>
    <row r="61" spans="1:11" ht="12.75">
      <c r="A61" s="1" t="s">
        <v>194</v>
      </c>
      <c r="B61" s="12">
        <v>0</v>
      </c>
      <c r="C61" s="12">
        <v>0</v>
      </c>
      <c r="D61" s="11">
        <f>Perustaulukko!K61</f>
        <v>0</v>
      </c>
      <c r="E61" s="32">
        <f>IF(C61&gt;0,(D61/C61)*100,"")</f>
      </c>
      <c r="F61" s="32">
        <f>IF(B61&gt;0,(D61/B61)*100,"")</f>
      </c>
      <c r="G61" s="10"/>
      <c r="K61" s="1"/>
    </row>
    <row r="62" spans="1:11" ht="12.75">
      <c r="A62" s="1" t="s">
        <v>170</v>
      </c>
      <c r="B62" s="12">
        <v>0</v>
      </c>
      <c r="C62" s="12">
        <v>0.05</v>
      </c>
      <c r="D62" s="11">
        <f>Perustaulukko!K62</f>
        <v>0.03141690229343387</v>
      </c>
      <c r="E62" s="32">
        <f>IF(C62&gt;0,(D62/C62)*100,"")</f>
        <v>62.833804586867736</v>
      </c>
      <c r="F62" s="32">
        <f>IF(B62&gt;0,(D62/B62)*100,"")</f>
      </c>
      <c r="G62" s="10"/>
      <c r="K62" s="1"/>
    </row>
    <row r="63" spans="1:11" ht="12.75">
      <c r="A63" s="1" t="s">
        <v>19</v>
      </c>
      <c r="B63" s="12">
        <v>16.74</v>
      </c>
      <c r="C63" s="12">
        <v>6.66</v>
      </c>
      <c r="D63" s="11">
        <f>Perustaulukko!K63</f>
        <v>6.723217090794849</v>
      </c>
      <c r="E63" s="32">
        <f t="shared" si="0"/>
        <v>100.94920556749022</v>
      </c>
      <c r="F63" s="32">
        <f t="shared" si="1"/>
        <v>40.16258716125955</v>
      </c>
      <c r="G63" s="10"/>
      <c r="K63" s="1"/>
    </row>
    <row r="64" spans="1:11" ht="12.75">
      <c r="A64" s="1" t="s">
        <v>20</v>
      </c>
      <c r="B64" s="12">
        <v>0.44</v>
      </c>
      <c r="C64" s="12">
        <v>0</v>
      </c>
      <c r="D64" s="11">
        <f>Perustaulukko!K64</f>
        <v>3.644360666038329</v>
      </c>
      <c r="E64" s="32">
        <f t="shared" si="0"/>
      </c>
      <c r="F64" s="32">
        <f t="shared" si="1"/>
        <v>828.2637877359839</v>
      </c>
      <c r="G64" s="10"/>
      <c r="K64" s="1"/>
    </row>
    <row r="65" spans="1:11" ht="12.75">
      <c r="A65" s="1" t="s">
        <v>69</v>
      </c>
      <c r="B65" s="12">
        <v>0.33</v>
      </c>
      <c r="C65" s="12">
        <v>0</v>
      </c>
      <c r="D65" s="11">
        <f>Perustaulukko!K65</f>
        <v>0.7068803016022621</v>
      </c>
      <c r="E65" s="32">
        <f t="shared" si="0"/>
      </c>
      <c r="F65" s="32">
        <f t="shared" si="1"/>
        <v>214.20615200068548</v>
      </c>
      <c r="G65" s="10"/>
      <c r="K65" s="1"/>
    </row>
    <row r="66" spans="1:11" ht="12.75">
      <c r="A66" s="1" t="s">
        <v>21</v>
      </c>
      <c r="B66" s="12">
        <v>0.25</v>
      </c>
      <c r="C66" s="12">
        <v>0.12</v>
      </c>
      <c r="D66" s="11">
        <f>Perustaulukko!K66</f>
        <v>0.37700282752120645</v>
      </c>
      <c r="E66" s="32">
        <f t="shared" si="0"/>
        <v>314.1690229343387</v>
      </c>
      <c r="F66" s="32">
        <f t="shared" si="1"/>
        <v>150.80113100848257</v>
      </c>
      <c r="G66" s="10"/>
      <c r="K66" s="1"/>
    </row>
    <row r="67" spans="1:11" ht="12.75">
      <c r="A67" s="1" t="s">
        <v>78</v>
      </c>
      <c r="B67" s="12">
        <v>0</v>
      </c>
      <c r="C67" s="12">
        <v>0</v>
      </c>
      <c r="D67" s="11">
        <f>Perustaulukko!K67</f>
        <v>0.015708451146716935</v>
      </c>
      <c r="E67" s="32">
        <f t="shared" si="0"/>
      </c>
      <c r="F67" s="32">
        <f t="shared" si="1"/>
      </c>
      <c r="G67" s="10"/>
      <c r="K67" s="1"/>
    </row>
    <row r="68" spans="1:11" ht="12.75">
      <c r="A68" s="1" t="s">
        <v>22</v>
      </c>
      <c r="B68" s="12">
        <v>0.02</v>
      </c>
      <c r="C68" s="12">
        <v>0</v>
      </c>
      <c r="D68" s="11">
        <f>Perustaulukko!K68</f>
        <v>0.015708451146716935</v>
      </c>
      <c r="E68" s="32">
        <f t="shared" si="0"/>
      </c>
      <c r="F68" s="32">
        <f t="shared" si="1"/>
        <v>78.54225573358468</v>
      </c>
      <c r="G68" s="10"/>
      <c r="K68" s="1"/>
    </row>
    <row r="69" spans="1:11" ht="12.75">
      <c r="A69" s="1" t="s">
        <v>70</v>
      </c>
      <c r="B69" s="12">
        <v>0.03</v>
      </c>
      <c r="C69" s="12">
        <v>0.05</v>
      </c>
      <c r="D69" s="11">
        <f>Perustaulukko!K69</f>
        <v>0.047125353440150806</v>
      </c>
      <c r="E69" s="32">
        <f t="shared" si="0"/>
        <v>94.2507068803016</v>
      </c>
      <c r="F69" s="32">
        <f t="shared" si="1"/>
        <v>157.08451146716936</v>
      </c>
      <c r="G69" s="10"/>
      <c r="K69" s="1"/>
    </row>
    <row r="70" spans="1:11" ht="12.75">
      <c r="A70" s="1" t="s">
        <v>23</v>
      </c>
      <c r="B70" s="12">
        <v>0</v>
      </c>
      <c r="C70" s="12">
        <v>0</v>
      </c>
      <c r="D70" s="11">
        <f>Perustaulukko!K70</f>
        <v>0.03141690229343387</v>
      </c>
      <c r="E70" s="32">
        <f t="shared" si="0"/>
      </c>
      <c r="F70" s="32">
        <f t="shared" si="1"/>
      </c>
      <c r="G70" s="10"/>
      <c r="K70" s="1"/>
    </row>
    <row r="71" spans="1:11" ht="12.75">
      <c r="A71" s="1" t="s">
        <v>177</v>
      </c>
      <c r="B71" s="12">
        <v>0.02</v>
      </c>
      <c r="C71" s="12">
        <v>0</v>
      </c>
      <c r="D71" s="11">
        <f>Perustaulukko!K71</f>
        <v>0</v>
      </c>
      <c r="E71" s="32">
        <f>IF(C71&gt;0,(D71/C71)*100,"")</f>
      </c>
      <c r="F71" s="32">
        <f>IF(B71&gt;0,(D71/B71)*100,"")</f>
        <v>0</v>
      </c>
      <c r="G71" s="10"/>
      <c r="K71" s="1"/>
    </row>
    <row r="72" spans="1:11" ht="12.75">
      <c r="A72" s="1" t="s">
        <v>140</v>
      </c>
      <c r="B72" s="12">
        <v>0</v>
      </c>
      <c r="C72" s="12">
        <v>0</v>
      </c>
      <c r="D72" s="11">
        <f>Perustaulukko!K72</f>
        <v>0</v>
      </c>
      <c r="E72" s="32">
        <f>IF(C72&gt;0,(D72/C72)*100,"")</f>
      </c>
      <c r="F72" s="32">
        <f>IF(B72&gt;0,(D72/B72)*100,"")</f>
      </c>
      <c r="G72" s="10"/>
      <c r="K72" s="1"/>
    </row>
    <row r="73" spans="1:11" ht="12.75">
      <c r="A73" s="1" t="s">
        <v>24</v>
      </c>
      <c r="B73" s="12">
        <v>0.6</v>
      </c>
      <c r="C73" s="12">
        <v>0.21</v>
      </c>
      <c r="D73" s="11">
        <f>Perustaulukko!K73</f>
        <v>0.8325479107759977</v>
      </c>
      <c r="E73" s="32">
        <f t="shared" si="0"/>
        <v>396.4513860838084</v>
      </c>
      <c r="F73" s="32">
        <f t="shared" si="1"/>
        <v>138.75798512933295</v>
      </c>
      <c r="G73" s="10"/>
      <c r="H73" s="20"/>
      <c r="K73" s="1"/>
    </row>
    <row r="74" spans="1:11" ht="12.75">
      <c r="A74" s="1" t="s">
        <v>25</v>
      </c>
      <c r="B74" s="12">
        <v>1.35</v>
      </c>
      <c r="C74" s="12">
        <v>0.71</v>
      </c>
      <c r="D74" s="11">
        <f>Perustaulukko!K74</f>
        <v>1.5394282123782597</v>
      </c>
      <c r="E74" s="32">
        <f t="shared" si="0"/>
        <v>216.82087498285347</v>
      </c>
      <c r="F74" s="32">
        <f t="shared" si="1"/>
        <v>114.03171943542662</v>
      </c>
      <c r="G74" s="10"/>
      <c r="H74" s="20"/>
      <c r="K74" s="1"/>
    </row>
    <row r="75" spans="1:11" ht="12.75">
      <c r="A75" s="1" t="s">
        <v>26</v>
      </c>
      <c r="B75" s="12">
        <v>8.93</v>
      </c>
      <c r="C75" s="12">
        <v>8.28</v>
      </c>
      <c r="D75" s="11">
        <f>Perustaulukko!K75</f>
        <v>11.27866792334276</v>
      </c>
      <c r="E75" s="32">
        <f t="shared" si="0"/>
        <v>136.2157961756372</v>
      </c>
      <c r="F75" s="32">
        <f t="shared" si="1"/>
        <v>126.30087260182262</v>
      </c>
      <c r="G75" s="10"/>
      <c r="H75" s="20"/>
      <c r="K75" s="1"/>
    </row>
    <row r="76" spans="1:11" ht="12.75">
      <c r="A76" s="1" t="s">
        <v>156</v>
      </c>
      <c r="B76" s="12">
        <v>0</v>
      </c>
      <c r="C76" s="12">
        <v>0.02</v>
      </c>
      <c r="D76" s="11">
        <f>Perustaulukko!K76</f>
        <v>0</v>
      </c>
      <c r="E76" s="32">
        <f>IF(C76&gt;0,(D76/C76)*100,"")</f>
        <v>0</v>
      </c>
      <c r="F76" s="32">
        <f>IF(B76&gt;0,(D76/B76)*100,"")</f>
      </c>
      <c r="G76" s="10"/>
      <c r="H76" s="20"/>
      <c r="K76" s="1"/>
    </row>
    <row r="77" spans="1:11" ht="12.75">
      <c r="A77" s="1" t="s">
        <v>77</v>
      </c>
      <c r="B77" s="12">
        <v>0.08</v>
      </c>
      <c r="C77" s="12">
        <v>0.08</v>
      </c>
      <c r="D77" s="11">
        <f>Perustaulukko!K77</f>
        <v>0.25133521834747097</v>
      </c>
      <c r="E77" s="32">
        <f t="shared" si="0"/>
        <v>314.1690229343387</v>
      </c>
      <c r="F77" s="32">
        <f t="shared" si="1"/>
        <v>314.1690229343387</v>
      </c>
      <c r="G77" s="10"/>
      <c r="K77" s="1"/>
    </row>
    <row r="78" spans="1:11" ht="12.75">
      <c r="A78" s="1" t="s">
        <v>88</v>
      </c>
      <c r="B78" s="12">
        <v>0</v>
      </c>
      <c r="C78" s="12">
        <v>0</v>
      </c>
      <c r="D78" s="11">
        <f>Perustaulukko!K78</f>
        <v>0</v>
      </c>
      <c r="E78" s="32">
        <f t="shared" si="0"/>
      </c>
      <c r="F78" s="32">
        <f t="shared" si="1"/>
      </c>
      <c r="G78" s="10"/>
      <c r="K78" s="1"/>
    </row>
    <row r="79" spans="1:11" ht="12.75">
      <c r="A79" s="1" t="s">
        <v>71</v>
      </c>
      <c r="B79" s="12">
        <v>0.16</v>
      </c>
      <c r="C79" s="12">
        <v>0</v>
      </c>
      <c r="D79" s="11">
        <f>Perustaulukko!K79</f>
        <v>6.754633993088283</v>
      </c>
      <c r="E79" s="32">
        <f t="shared" si="0"/>
      </c>
      <c r="F79" s="32">
        <f t="shared" si="1"/>
        <v>4221.646245680176</v>
      </c>
      <c r="G79" s="10"/>
      <c r="K79" s="1"/>
    </row>
    <row r="80" spans="1:11" ht="12.75">
      <c r="A80" s="1" t="s">
        <v>230</v>
      </c>
      <c r="B80" s="12">
        <v>0</v>
      </c>
      <c r="C80" s="12">
        <v>0</v>
      </c>
      <c r="D80" s="11">
        <f>Perustaulukko!K80</f>
        <v>0</v>
      </c>
      <c r="E80" s="32">
        <f>IF(C80&gt;0,(D80/C80)*100,"")</f>
      </c>
      <c r="F80" s="32">
        <f>IF(B80&gt;0,(D80/B80)*100,"")</f>
      </c>
      <c r="G80" s="10"/>
      <c r="K80" s="1"/>
    </row>
    <row r="81" spans="1:11" ht="12.75">
      <c r="A81" s="1" t="s">
        <v>91</v>
      </c>
      <c r="B81" s="12">
        <v>0</v>
      </c>
      <c r="C81" s="12">
        <v>0</v>
      </c>
      <c r="D81" s="11">
        <f>Perustaulukko!K81</f>
        <v>0</v>
      </c>
      <c r="E81" s="32">
        <f t="shared" si="0"/>
      </c>
      <c r="F81" s="32">
        <f t="shared" si="1"/>
      </c>
      <c r="G81" s="10"/>
      <c r="H81" s="21"/>
      <c r="K81" s="1"/>
    </row>
    <row r="82" spans="1:11" ht="12.75">
      <c r="A82" s="1" t="s">
        <v>203</v>
      </c>
      <c r="B82" s="12">
        <v>0</v>
      </c>
      <c r="C82" s="12">
        <v>0.02</v>
      </c>
      <c r="D82" s="11">
        <f>Perustaulukko!K82</f>
        <v>0.015708451146716935</v>
      </c>
      <c r="E82" s="32">
        <f>IF(C82&gt;0,(D82/C82)*100,"")</f>
        <v>78.54225573358468</v>
      </c>
      <c r="F82" s="32">
        <f>IF(B82&gt;0,(D82/B82)*100,"")</f>
      </c>
      <c r="G82" s="10"/>
      <c r="H82" s="21"/>
      <c r="K82" s="1"/>
    </row>
    <row r="83" spans="1:11" ht="12.75">
      <c r="A83" s="1" t="s">
        <v>187</v>
      </c>
      <c r="B83" s="12">
        <v>0.25</v>
      </c>
      <c r="C83" s="12">
        <v>0</v>
      </c>
      <c r="D83" s="11">
        <f>Perustaulukko!K83</f>
        <v>0</v>
      </c>
      <c r="E83" s="32">
        <f>IF(C83&gt;0,(D83/C83)*100,"")</f>
      </c>
      <c r="F83" s="32">
        <f>IF(B83&gt;0,(D83/B83)*100,"")</f>
        <v>0</v>
      </c>
      <c r="G83" s="10"/>
      <c r="H83" s="21"/>
      <c r="K83" s="1"/>
    </row>
    <row r="84" spans="1:11" ht="12.75">
      <c r="A84" s="1" t="s">
        <v>27</v>
      </c>
      <c r="B84" s="12">
        <v>0.87</v>
      </c>
      <c r="C84" s="12">
        <v>8.6</v>
      </c>
      <c r="D84" s="11">
        <f>Perustaulukko!K84</f>
        <v>2.3091423185673894</v>
      </c>
      <c r="E84" s="32">
        <f t="shared" si="0"/>
        <v>26.850492076364997</v>
      </c>
      <c r="F84" s="32">
        <f t="shared" si="1"/>
        <v>265.41865730659646</v>
      </c>
      <c r="G84" s="10"/>
      <c r="H84" s="20"/>
      <c r="K84" s="1"/>
    </row>
    <row r="85" spans="1:11" ht="12.75">
      <c r="A85" s="1" t="s">
        <v>28</v>
      </c>
      <c r="B85" s="12">
        <v>0.08</v>
      </c>
      <c r="C85" s="12">
        <v>0.05</v>
      </c>
      <c r="D85" s="11">
        <f>Perustaulukko!K85</f>
        <v>0.047125353440150806</v>
      </c>
      <c r="E85" s="32">
        <f t="shared" si="0"/>
        <v>94.2507068803016</v>
      </c>
      <c r="F85" s="32">
        <f t="shared" si="1"/>
        <v>58.906691800188504</v>
      </c>
      <c r="G85" s="10"/>
      <c r="H85" s="21"/>
      <c r="K85" s="1"/>
    </row>
    <row r="86" spans="1:11" ht="12.75">
      <c r="A86" s="1" t="s">
        <v>29</v>
      </c>
      <c r="B86" s="12">
        <v>0.9</v>
      </c>
      <c r="C86" s="12">
        <v>0.12</v>
      </c>
      <c r="D86" s="11">
        <f>Perustaulukko!K86</f>
        <v>0.09425070688030161</v>
      </c>
      <c r="E86" s="32">
        <f t="shared" si="0"/>
        <v>78.54225573358468</v>
      </c>
      <c r="F86" s="32">
        <f t="shared" si="1"/>
        <v>10.472300764477957</v>
      </c>
      <c r="G86" s="10"/>
      <c r="H86" s="21"/>
      <c r="K86" s="1"/>
    </row>
    <row r="87" spans="1:11" ht="12.75">
      <c r="A87" s="1" t="s">
        <v>188</v>
      </c>
      <c r="B87" s="12">
        <v>0.05</v>
      </c>
      <c r="C87" s="12">
        <v>0</v>
      </c>
      <c r="D87" s="11">
        <f>Perustaulukko!K87</f>
        <v>0</v>
      </c>
      <c r="E87" s="32">
        <f t="shared" si="0"/>
      </c>
      <c r="F87" s="32">
        <f t="shared" si="1"/>
        <v>0</v>
      </c>
      <c r="G87" s="10"/>
      <c r="H87" s="21"/>
      <c r="K87" s="1"/>
    </row>
    <row r="88" spans="1:11" ht="12.75">
      <c r="A88" s="1" t="s">
        <v>30</v>
      </c>
      <c r="B88" s="12">
        <v>0.3</v>
      </c>
      <c r="C88" s="12">
        <v>0.09</v>
      </c>
      <c r="D88" s="11">
        <f>Perustaulukko!K88</f>
        <v>0.047125353440150806</v>
      </c>
      <c r="E88" s="32">
        <f t="shared" si="0"/>
        <v>52.361503822389786</v>
      </c>
      <c r="F88" s="32">
        <f t="shared" si="1"/>
        <v>15.708451146716937</v>
      </c>
      <c r="G88" s="10"/>
      <c r="H88" s="21"/>
      <c r="K88" s="1"/>
    </row>
    <row r="89" spans="1:11" ht="12.75">
      <c r="A89" s="1" t="s">
        <v>31</v>
      </c>
      <c r="B89" s="12">
        <v>18.77</v>
      </c>
      <c r="C89" s="12">
        <v>22.79</v>
      </c>
      <c r="D89" s="11">
        <f>Perustaulukko!K89</f>
        <v>10.933081998114988</v>
      </c>
      <c r="E89" s="32">
        <f t="shared" si="0"/>
        <v>47.97315488422548</v>
      </c>
      <c r="F89" s="32">
        <f t="shared" si="1"/>
        <v>58.24763984078311</v>
      </c>
      <c r="G89" s="10"/>
      <c r="H89" s="20"/>
      <c r="K89" s="1"/>
    </row>
    <row r="90" spans="1:11" ht="12.75">
      <c r="A90" s="1" t="s">
        <v>32</v>
      </c>
      <c r="B90" s="12">
        <v>343.45</v>
      </c>
      <c r="C90" s="12">
        <v>144.41</v>
      </c>
      <c r="D90" s="11">
        <f>Perustaulukko!K90</f>
        <v>1.5394282123782597</v>
      </c>
      <c r="E90" s="32">
        <f t="shared" si="0"/>
        <v>1.066012196093248</v>
      </c>
      <c r="F90" s="32">
        <f t="shared" si="1"/>
        <v>0.4482248398247954</v>
      </c>
      <c r="G90" s="10"/>
      <c r="H90" s="20"/>
      <c r="K90" s="1"/>
    </row>
    <row r="91" spans="1:11" ht="12.75">
      <c r="A91" s="1" t="s">
        <v>33</v>
      </c>
      <c r="B91" s="12">
        <v>3.54</v>
      </c>
      <c r="C91" s="12">
        <v>0.06</v>
      </c>
      <c r="D91" s="11">
        <f>Perustaulukko!K91</f>
        <v>0.015708451146716935</v>
      </c>
      <c r="E91" s="32">
        <f t="shared" si="0"/>
        <v>26.180751911194893</v>
      </c>
      <c r="F91" s="32">
        <f t="shared" si="1"/>
        <v>0.4437415578168626</v>
      </c>
      <c r="G91" s="10"/>
      <c r="H91" s="21"/>
      <c r="K91" s="1"/>
    </row>
    <row r="92" spans="1:11" ht="12.75">
      <c r="A92" s="1" t="s">
        <v>216</v>
      </c>
      <c r="B92" s="12">
        <v>0.06</v>
      </c>
      <c r="C92" s="12">
        <v>0</v>
      </c>
      <c r="D92" s="11">
        <f>Perustaulukko!K92</f>
        <v>0</v>
      </c>
      <c r="E92" s="32">
        <f>IF(C92&gt;0,(D92/C92)*100,"")</f>
      </c>
      <c r="F92" s="32">
        <f>IF(B92&gt;0,(D92/B92)*100,"")</f>
        <v>0</v>
      </c>
      <c r="G92" s="10"/>
      <c r="H92" s="21"/>
      <c r="K92" s="1"/>
    </row>
    <row r="93" spans="1:11" ht="12.75">
      <c r="A93" s="1" t="s">
        <v>189</v>
      </c>
      <c r="B93" s="12">
        <v>0.17</v>
      </c>
      <c r="C93" s="12">
        <v>0.03</v>
      </c>
      <c r="D93" s="11">
        <f>Perustaulukko!K93</f>
        <v>0.06283380458686774</v>
      </c>
      <c r="E93" s="32">
        <f>IF(C93&gt;0,(D93/C93)*100,"")</f>
        <v>209.44601528955914</v>
      </c>
      <c r="F93" s="32">
        <f>IF(B93&gt;0,(D93/B93)*100,"")</f>
        <v>36.96106152168691</v>
      </c>
      <c r="G93" s="10"/>
      <c r="H93" s="21"/>
      <c r="K93" s="1"/>
    </row>
    <row r="94" spans="1:11" ht="12.75">
      <c r="A94" s="1" t="s">
        <v>108</v>
      </c>
      <c r="B94" s="12">
        <v>0</v>
      </c>
      <c r="C94" s="12">
        <v>0</v>
      </c>
      <c r="D94" s="11">
        <f>Perustaulukko!K94</f>
        <v>0</v>
      </c>
      <c r="E94" s="32">
        <f t="shared" si="0"/>
      </c>
      <c r="F94" s="32">
        <f t="shared" si="1"/>
      </c>
      <c r="G94" s="10"/>
      <c r="H94" s="21"/>
      <c r="K94" s="1"/>
    </row>
    <row r="95" spans="1:11" ht="12.75">
      <c r="A95" s="1" t="s">
        <v>34</v>
      </c>
      <c r="B95" s="12">
        <v>8.08</v>
      </c>
      <c r="C95" s="12">
        <v>4.47</v>
      </c>
      <c r="D95" s="11">
        <f>Perustaulukko!K95</f>
        <v>2.2620169651272386</v>
      </c>
      <c r="E95" s="32">
        <f t="shared" si="0"/>
        <v>50.60440637868543</v>
      </c>
      <c r="F95" s="32">
        <f t="shared" si="1"/>
        <v>27.995259469396515</v>
      </c>
      <c r="G95" s="10"/>
      <c r="H95" s="21"/>
      <c r="K95" s="1"/>
    </row>
    <row r="96" spans="1:11" ht="12.75">
      <c r="A96" s="1" t="s">
        <v>35</v>
      </c>
      <c r="B96" s="12">
        <v>0.36</v>
      </c>
      <c r="C96" s="12">
        <v>0</v>
      </c>
      <c r="D96" s="11">
        <f>Perustaulukko!K96</f>
        <v>0.047125353440150806</v>
      </c>
      <c r="E96" s="32">
        <f t="shared" si="0"/>
      </c>
      <c r="F96" s="32">
        <f t="shared" si="1"/>
        <v>13.090375955597446</v>
      </c>
      <c r="G96" s="10"/>
      <c r="H96" s="21"/>
      <c r="K96" s="1"/>
    </row>
    <row r="97" spans="1:11" ht="12.75">
      <c r="A97" s="1" t="s">
        <v>36</v>
      </c>
      <c r="B97" s="12">
        <v>2.85</v>
      </c>
      <c r="C97" s="12">
        <v>1.12</v>
      </c>
      <c r="D97" s="11">
        <f>Perustaulukko!K97</f>
        <v>0.31416902293433874</v>
      </c>
      <c r="E97" s="32">
        <f t="shared" si="0"/>
        <v>28.050805619137385</v>
      </c>
      <c r="F97" s="32">
        <f t="shared" si="1"/>
        <v>11.023474488924165</v>
      </c>
      <c r="G97" s="10"/>
      <c r="H97" s="21"/>
      <c r="K97" s="1"/>
    </row>
    <row r="98" spans="1:11" ht="12.75">
      <c r="A98" s="1" t="s">
        <v>37</v>
      </c>
      <c r="B98" s="12">
        <v>1.51</v>
      </c>
      <c r="C98" s="12">
        <v>1.01</v>
      </c>
      <c r="D98" s="11">
        <f>Perustaulukko!K98</f>
        <v>0.5497957901350927</v>
      </c>
      <c r="E98" s="32">
        <f t="shared" si="0"/>
        <v>54.435226746048784</v>
      </c>
      <c r="F98" s="32">
        <f t="shared" si="1"/>
        <v>36.410317227489585</v>
      </c>
      <c r="G98" s="10"/>
      <c r="H98" s="20"/>
      <c r="K98" s="1"/>
    </row>
    <row r="99" spans="1:11" ht="12.75">
      <c r="A99" s="1" t="s">
        <v>38</v>
      </c>
      <c r="B99" s="12">
        <v>2.12</v>
      </c>
      <c r="C99" s="12">
        <v>1.89</v>
      </c>
      <c r="D99" s="11">
        <f>Perustaulukko!K99</f>
        <v>1.712221174992146</v>
      </c>
      <c r="E99" s="32">
        <f t="shared" si="0"/>
        <v>90.59371296254741</v>
      </c>
      <c r="F99" s="32">
        <f t="shared" si="1"/>
        <v>80.76514976378047</v>
      </c>
      <c r="G99" s="10"/>
      <c r="H99" s="20"/>
      <c r="K99" s="1"/>
    </row>
    <row r="100" spans="1:11" ht="12.75">
      <c r="A100" s="1" t="s">
        <v>39</v>
      </c>
      <c r="B100" s="12">
        <v>3.22</v>
      </c>
      <c r="C100" s="12">
        <v>1.59</v>
      </c>
      <c r="D100" s="11">
        <f>Perustaulukko!K100</f>
        <v>3.0945648759032363</v>
      </c>
      <c r="E100" s="32">
        <f t="shared" si="0"/>
        <v>194.6267217549205</v>
      </c>
      <c r="F100" s="32">
        <f t="shared" si="1"/>
        <v>96.1044992516533</v>
      </c>
      <c r="G100" s="10"/>
      <c r="H100" s="20"/>
      <c r="K100" s="1"/>
    </row>
    <row r="101" spans="1:11" ht="12.75">
      <c r="A101" s="1" t="s">
        <v>40</v>
      </c>
      <c r="B101" s="12">
        <v>55.31</v>
      </c>
      <c r="C101" s="12">
        <v>50.48</v>
      </c>
      <c r="D101" s="11">
        <f>Perustaulukko!K101</f>
        <v>61.891297518064725</v>
      </c>
      <c r="E101" s="32">
        <f t="shared" si="0"/>
        <v>122.60558145416942</v>
      </c>
      <c r="F101" s="32">
        <f t="shared" si="1"/>
        <v>111.89892879780278</v>
      </c>
      <c r="G101" s="10"/>
      <c r="H101" s="20"/>
      <c r="K101" s="1"/>
    </row>
    <row r="102" spans="1:11" ht="12.75">
      <c r="A102" s="1" t="s">
        <v>41</v>
      </c>
      <c r="B102" s="12">
        <v>81.69</v>
      </c>
      <c r="C102" s="12">
        <v>59.26</v>
      </c>
      <c r="D102" s="11">
        <f>Perustaulukko!K102</f>
        <v>82.40653471567704</v>
      </c>
      <c r="E102" s="32">
        <f t="shared" si="0"/>
        <v>139.05928909159135</v>
      </c>
      <c r="F102" s="32">
        <f t="shared" si="1"/>
        <v>100.87713883667162</v>
      </c>
      <c r="G102" s="10"/>
      <c r="H102" s="20"/>
      <c r="K102" s="1"/>
    </row>
    <row r="103" spans="1:11" ht="12.75">
      <c r="A103" s="1" t="s">
        <v>72</v>
      </c>
      <c r="B103" s="12">
        <v>0.03</v>
      </c>
      <c r="C103" s="12">
        <v>0.02</v>
      </c>
      <c r="D103" s="11">
        <f>Perustaulukko!K103</f>
        <v>0</v>
      </c>
      <c r="E103" s="32">
        <f t="shared" si="0"/>
        <v>0</v>
      </c>
      <c r="F103" s="32">
        <f t="shared" si="1"/>
        <v>0</v>
      </c>
      <c r="G103" s="10"/>
      <c r="H103" s="21"/>
      <c r="K103" s="1"/>
    </row>
    <row r="104" spans="1:11" ht="12.75">
      <c r="A104" s="1" t="s">
        <v>42</v>
      </c>
      <c r="B104" s="12">
        <v>2.93</v>
      </c>
      <c r="C104" s="12">
        <v>1.04</v>
      </c>
      <c r="D104" s="11">
        <f>Perustaulukko!K104</f>
        <v>1.6650958215519953</v>
      </c>
      <c r="E104" s="32">
        <f t="shared" si="0"/>
        <v>160.10536745692264</v>
      </c>
      <c r="F104" s="32">
        <f t="shared" si="1"/>
        <v>56.829208926689255</v>
      </c>
      <c r="G104" s="10"/>
      <c r="H104" s="20"/>
      <c r="K104" s="1"/>
    </row>
    <row r="105" spans="1:11" ht="12.75">
      <c r="A105" s="1" t="s">
        <v>43</v>
      </c>
      <c r="B105" s="12">
        <v>0.41</v>
      </c>
      <c r="C105" s="12">
        <v>0.17</v>
      </c>
      <c r="D105" s="11">
        <f>Perustaulukko!K105</f>
        <v>0.1413760603204524</v>
      </c>
      <c r="E105" s="32">
        <f t="shared" si="0"/>
        <v>83.16238842379553</v>
      </c>
      <c r="F105" s="32">
        <f t="shared" si="1"/>
        <v>34.48196593181766</v>
      </c>
      <c r="G105" s="10"/>
      <c r="H105" s="21"/>
      <c r="K105" s="1"/>
    </row>
    <row r="106" spans="1:11" ht="12.75">
      <c r="A106" s="1" t="s">
        <v>44</v>
      </c>
      <c r="B106" s="12">
        <v>7.05</v>
      </c>
      <c r="C106" s="12">
        <v>3.4</v>
      </c>
      <c r="D106" s="11">
        <f>Perustaulukko!K106</f>
        <v>3.864278982092366</v>
      </c>
      <c r="E106" s="32">
        <f t="shared" si="0"/>
        <v>113.65526417918726</v>
      </c>
      <c r="F106" s="32">
        <f t="shared" si="1"/>
        <v>54.812467831097386</v>
      </c>
      <c r="G106" s="10"/>
      <c r="H106" s="20"/>
      <c r="K106" s="1"/>
    </row>
    <row r="107" spans="1:11" ht="12.75">
      <c r="A107" s="1" t="s">
        <v>45</v>
      </c>
      <c r="B107" s="12">
        <v>13.47</v>
      </c>
      <c r="C107" s="12">
        <v>11.28</v>
      </c>
      <c r="D107" s="11">
        <f>Perustaulukko!K107</f>
        <v>15.190072258875277</v>
      </c>
      <c r="E107" s="32">
        <f t="shared" si="0"/>
        <v>134.66376116024185</v>
      </c>
      <c r="F107" s="32">
        <f t="shared" si="1"/>
        <v>112.76965299833168</v>
      </c>
      <c r="G107" s="10"/>
      <c r="H107" s="20"/>
      <c r="K107" s="1"/>
    </row>
    <row r="108" spans="1:11" ht="12.75">
      <c r="A108" s="1" t="s">
        <v>163</v>
      </c>
      <c r="B108" s="12">
        <v>0.02</v>
      </c>
      <c r="C108" s="12">
        <v>0</v>
      </c>
      <c r="D108" s="11">
        <f>Perustaulukko!K108</f>
        <v>0</v>
      </c>
      <c r="E108" s="32">
        <f>IF(C108&gt;0,(D108/C108)*100,"")</f>
      </c>
      <c r="F108" s="32">
        <f>IF(B108&gt;0,(D108/B108)*100,"")</f>
        <v>0</v>
      </c>
      <c r="G108" s="10"/>
      <c r="H108" s="20"/>
      <c r="K108" s="1"/>
    </row>
    <row r="109" spans="1:11" ht="12.75">
      <c r="A109" s="1" t="s">
        <v>46</v>
      </c>
      <c r="B109" s="12">
        <v>106.26</v>
      </c>
      <c r="C109" s="12">
        <v>56.6</v>
      </c>
      <c r="D109" s="11">
        <f>Perustaulukko!K109</f>
        <v>68.03330191643104</v>
      </c>
      <c r="E109" s="32">
        <f t="shared" si="0"/>
        <v>120.2001800643658</v>
      </c>
      <c r="F109" s="32">
        <f t="shared" si="1"/>
        <v>64.02531706797576</v>
      </c>
      <c r="G109" s="10"/>
      <c r="H109" s="20"/>
      <c r="K109" s="1"/>
    </row>
    <row r="110" spans="1:11" ht="12.75">
      <c r="A110" s="1" t="s">
        <v>99</v>
      </c>
      <c r="B110" s="12">
        <v>0</v>
      </c>
      <c r="C110" s="12">
        <v>0</v>
      </c>
      <c r="D110" s="11">
        <f>Perustaulukko!K110</f>
        <v>0.015708451146716935</v>
      </c>
      <c r="E110" s="32">
        <f aca="true" t="shared" si="6" ref="E110:E140">IF(C110&gt;0,(D110/C110)*100,"")</f>
      </c>
      <c r="F110" s="32">
        <f aca="true" t="shared" si="7" ref="F110:F140">IF(B110&gt;0,(D110/B110)*100,"")</f>
      </c>
      <c r="G110" s="10"/>
      <c r="H110" s="21"/>
      <c r="K110" s="1"/>
    </row>
    <row r="111" spans="1:11" ht="12.75">
      <c r="A111" s="1" t="s">
        <v>47</v>
      </c>
      <c r="B111" s="12">
        <v>37.38</v>
      </c>
      <c r="C111" s="12">
        <v>30.44</v>
      </c>
      <c r="D111" s="11">
        <f>Perustaulukko!K111</f>
        <v>35.94093622368835</v>
      </c>
      <c r="E111" s="32">
        <f t="shared" si="6"/>
        <v>118.07140677952808</v>
      </c>
      <c r="F111" s="32">
        <f t="shared" si="7"/>
        <v>96.15017716342521</v>
      </c>
      <c r="G111" s="10"/>
      <c r="H111" s="20"/>
      <c r="K111" s="1"/>
    </row>
    <row r="112" spans="1:11" ht="12.75">
      <c r="A112" s="1" t="s">
        <v>48</v>
      </c>
      <c r="B112" s="12">
        <v>7.72</v>
      </c>
      <c r="C112" s="12">
        <v>6.4</v>
      </c>
      <c r="D112" s="11">
        <f>Perustaulukko!K112</f>
        <v>8.24693685202639</v>
      </c>
      <c r="E112" s="32">
        <f t="shared" si="6"/>
        <v>128.85838831291235</v>
      </c>
      <c r="F112" s="32">
        <f t="shared" si="7"/>
        <v>106.82560689153355</v>
      </c>
      <c r="G112" s="10"/>
      <c r="H112" s="20"/>
      <c r="K112" s="1"/>
    </row>
    <row r="113" spans="1:11" ht="12.75">
      <c r="A113" s="1" t="s">
        <v>49</v>
      </c>
      <c r="B113" s="12">
        <v>4.07</v>
      </c>
      <c r="C113" s="12">
        <v>1.34</v>
      </c>
      <c r="D113" s="11">
        <f>Perustaulukko!K113</f>
        <v>0.9896324222431669</v>
      </c>
      <c r="E113" s="32">
        <f t="shared" si="6"/>
        <v>73.8531658390423</v>
      </c>
      <c r="F113" s="32">
        <f t="shared" si="7"/>
        <v>24.315292929807537</v>
      </c>
      <c r="G113" s="10"/>
      <c r="H113" s="21"/>
      <c r="K113" s="1"/>
    </row>
    <row r="114" spans="1:11" ht="12.75">
      <c r="A114" s="1" t="s">
        <v>50</v>
      </c>
      <c r="B114" s="12">
        <v>6.02</v>
      </c>
      <c r="C114" s="12">
        <v>6.66</v>
      </c>
      <c r="D114" s="11">
        <f>Perustaulukko!K114</f>
        <v>8.749607288721334</v>
      </c>
      <c r="E114" s="32">
        <f t="shared" si="6"/>
        <v>131.37548481563564</v>
      </c>
      <c r="F114" s="32">
        <f t="shared" si="7"/>
        <v>145.34231376613513</v>
      </c>
      <c r="G114" s="10"/>
      <c r="H114" s="20"/>
      <c r="I114" s="20"/>
      <c r="K114" s="1"/>
    </row>
    <row r="115" spans="1:11" ht="12.75">
      <c r="A115" s="1" t="s">
        <v>51</v>
      </c>
      <c r="B115" s="12">
        <v>33.2</v>
      </c>
      <c r="C115" s="12">
        <v>29.29</v>
      </c>
      <c r="D115" s="11">
        <f>Perustaulukko!K115</f>
        <v>32.98774740810556</v>
      </c>
      <c r="E115" s="32">
        <f t="shared" si="6"/>
        <v>112.62460706079058</v>
      </c>
      <c r="F115" s="32">
        <f t="shared" si="7"/>
        <v>99.36068496417337</v>
      </c>
      <c r="G115" s="10"/>
      <c r="H115" s="20"/>
      <c r="K115" s="1"/>
    </row>
    <row r="116" spans="1:11" ht="12.75">
      <c r="A116" s="1" t="s">
        <v>52</v>
      </c>
      <c r="B116" s="12">
        <v>4.87</v>
      </c>
      <c r="C116" s="12">
        <v>3.64</v>
      </c>
      <c r="D116" s="11">
        <f>Perustaulukko!K116</f>
        <v>1.5080113100848258</v>
      </c>
      <c r="E116" s="32">
        <f t="shared" si="6"/>
        <v>41.42888214518752</v>
      </c>
      <c r="F116" s="32">
        <f t="shared" si="7"/>
        <v>30.96532464239889</v>
      </c>
      <c r="G116" s="10"/>
      <c r="H116" s="21"/>
      <c r="K116" s="1"/>
    </row>
    <row r="117" spans="1:11" ht="12.75">
      <c r="A117" s="1" t="s">
        <v>53</v>
      </c>
      <c r="B117" s="12">
        <v>4.84</v>
      </c>
      <c r="C117" s="12">
        <v>2.6</v>
      </c>
      <c r="D117" s="11">
        <f>Perustaulukko!K117</f>
        <v>1.0681746779767516</v>
      </c>
      <c r="E117" s="32">
        <f t="shared" si="6"/>
        <v>41.08364146064429</v>
      </c>
      <c r="F117" s="32">
        <f t="shared" si="7"/>
        <v>22.069724751585778</v>
      </c>
      <c r="G117" s="10"/>
      <c r="H117" s="21"/>
      <c r="K117" s="1"/>
    </row>
    <row r="118" spans="1:11" ht="12.75">
      <c r="A118" s="1" t="s">
        <v>54</v>
      </c>
      <c r="B118" s="12">
        <v>13.6</v>
      </c>
      <c r="C118" s="12">
        <v>11.48</v>
      </c>
      <c r="D118" s="11">
        <f>Perustaulukko!K118</f>
        <v>15.504241281809616</v>
      </c>
      <c r="E118" s="32">
        <f t="shared" si="6"/>
        <v>135.05436656628584</v>
      </c>
      <c r="F118" s="32">
        <f t="shared" si="7"/>
        <v>114.00177413095307</v>
      </c>
      <c r="G118" s="10"/>
      <c r="H118" s="20"/>
      <c r="K118" s="1"/>
    </row>
    <row r="119" spans="1:11" ht="12.75">
      <c r="A119" s="1" t="s">
        <v>55</v>
      </c>
      <c r="B119" s="12">
        <v>5.6</v>
      </c>
      <c r="C119" s="12">
        <v>4.41</v>
      </c>
      <c r="D119" s="11">
        <f>Perustaulukko!K119</f>
        <v>5.183788878416589</v>
      </c>
      <c r="E119" s="32">
        <f t="shared" si="6"/>
        <v>117.54623307067095</v>
      </c>
      <c r="F119" s="32">
        <f t="shared" si="7"/>
        <v>92.56765854315339</v>
      </c>
      <c r="G119" s="10"/>
      <c r="H119" s="21"/>
      <c r="K119" s="1"/>
    </row>
    <row r="120" spans="1:11" ht="12.75">
      <c r="A120" s="1" t="s">
        <v>56</v>
      </c>
      <c r="B120" s="12">
        <v>26.84</v>
      </c>
      <c r="C120" s="12">
        <v>29.82</v>
      </c>
      <c r="D120" s="11">
        <f>Perustaulukko!K120</f>
        <v>10.838831291234685</v>
      </c>
      <c r="E120" s="32">
        <f t="shared" si="6"/>
        <v>36.34752277409351</v>
      </c>
      <c r="F120" s="32">
        <f t="shared" si="7"/>
        <v>40.38312701652267</v>
      </c>
      <c r="G120" s="10"/>
      <c r="H120" s="20"/>
      <c r="K120" s="1"/>
    </row>
    <row r="121" spans="1:11" ht="12.75">
      <c r="A121" s="1" t="s">
        <v>57</v>
      </c>
      <c r="B121" s="12">
        <v>0.03</v>
      </c>
      <c r="C121" s="12">
        <v>0</v>
      </c>
      <c r="D121" s="11">
        <f>Perustaulukko!K121</f>
        <v>0.09425070688030161</v>
      </c>
      <c r="E121" s="32">
        <f t="shared" si="6"/>
      </c>
      <c r="F121" s="32">
        <f t="shared" si="7"/>
        <v>314.1690229343387</v>
      </c>
      <c r="G121" s="10"/>
      <c r="H121" s="21"/>
      <c r="K121" s="1"/>
    </row>
    <row r="122" spans="1:11" ht="12.75">
      <c r="A122" s="1" t="s">
        <v>190</v>
      </c>
      <c r="B122" s="12">
        <v>0</v>
      </c>
      <c r="C122" s="12">
        <v>0</v>
      </c>
      <c r="D122" s="11">
        <f>Perustaulukko!K122</f>
        <v>0</v>
      </c>
      <c r="E122" s="32">
        <f>IF(C122&gt;0,(D122/C122)*100,"")</f>
      </c>
      <c r="F122" s="32">
        <f>IF(B122&gt;0,(D122/B122)*100,"")</f>
      </c>
      <c r="G122" s="10"/>
      <c r="H122" s="21"/>
      <c r="K122" s="1"/>
    </row>
    <row r="123" spans="1:11" ht="12.75">
      <c r="A123" s="1" t="s">
        <v>58</v>
      </c>
      <c r="B123" s="12">
        <v>7.59</v>
      </c>
      <c r="C123" s="12">
        <v>3.58</v>
      </c>
      <c r="D123" s="11">
        <f>Perustaulukko!K123</f>
        <v>0.45554508325479115</v>
      </c>
      <c r="E123" s="32">
        <f t="shared" si="6"/>
        <v>12.724722995943887</v>
      </c>
      <c r="F123" s="32">
        <f t="shared" si="7"/>
        <v>6.001911505333217</v>
      </c>
      <c r="G123" s="10"/>
      <c r="H123" s="20"/>
      <c r="K123" s="1"/>
    </row>
    <row r="124" spans="1:11" ht="12.75">
      <c r="A124" s="1" t="s">
        <v>59</v>
      </c>
      <c r="B124" s="12">
        <v>0</v>
      </c>
      <c r="C124" s="12">
        <v>0</v>
      </c>
      <c r="D124" s="11">
        <f>Perustaulukko!K124</f>
        <v>0</v>
      </c>
      <c r="E124" s="32">
        <f t="shared" si="6"/>
      </c>
      <c r="F124" s="32">
        <f t="shared" si="7"/>
      </c>
      <c r="G124" s="10"/>
      <c r="H124" s="21"/>
      <c r="K124" s="1"/>
    </row>
    <row r="125" spans="1:11" ht="12.75">
      <c r="A125" s="1" t="s">
        <v>60</v>
      </c>
      <c r="B125" s="12">
        <v>7.44</v>
      </c>
      <c r="C125" s="12">
        <v>0.51</v>
      </c>
      <c r="D125" s="11">
        <f>Perustaulukko!K125</f>
        <v>1.1938422871504872</v>
      </c>
      <c r="E125" s="32">
        <f t="shared" si="6"/>
        <v>234.08672297068378</v>
      </c>
      <c r="F125" s="32">
        <f t="shared" si="7"/>
        <v>16.046267300409774</v>
      </c>
      <c r="G125" s="10"/>
      <c r="H125" s="21"/>
      <c r="K125" s="1"/>
    </row>
    <row r="126" spans="1:11" ht="12.75">
      <c r="A126" s="1" t="s">
        <v>61</v>
      </c>
      <c r="B126" s="12">
        <v>0.73</v>
      </c>
      <c r="C126" s="12">
        <v>0.09</v>
      </c>
      <c r="D126" s="11">
        <f>Perustaulukko!K126</f>
        <v>0.4084197298146403</v>
      </c>
      <c r="E126" s="32">
        <f t="shared" si="6"/>
        <v>453.79969979404484</v>
      </c>
      <c r="F126" s="32">
        <f t="shared" si="7"/>
        <v>55.94790819378635</v>
      </c>
      <c r="G126" s="10"/>
      <c r="H126" s="20"/>
      <c r="K126" s="1"/>
    </row>
    <row r="127" spans="1:11" ht="12.75">
      <c r="A127" s="1" t="s">
        <v>258</v>
      </c>
      <c r="B127" s="12">
        <v>0.1</v>
      </c>
      <c r="C127" s="12">
        <v>0</v>
      </c>
      <c r="D127" s="11">
        <f>Perustaulukko!K127</f>
        <v>0</v>
      </c>
      <c r="E127" s="32">
        <f>IF(C127&gt;0,(D127/C127)*100,"")</f>
      </c>
      <c r="F127" s="32">
        <f>IF(B127&gt;0,(D127/B127)*100,"")</f>
        <v>0</v>
      </c>
      <c r="G127" s="10"/>
      <c r="H127" s="20"/>
      <c r="K127" s="1"/>
    </row>
    <row r="128" spans="1:11" ht="12.75">
      <c r="A128" s="1" t="s">
        <v>62</v>
      </c>
      <c r="B128" s="12">
        <v>0.41</v>
      </c>
      <c r="C128" s="12">
        <v>0.09</v>
      </c>
      <c r="D128" s="11">
        <f>Perustaulukko!K128</f>
        <v>0.3455859252277726</v>
      </c>
      <c r="E128" s="32">
        <f t="shared" si="6"/>
        <v>383.9843613641918</v>
      </c>
      <c r="F128" s="32">
        <f t="shared" si="7"/>
        <v>84.2892500555543</v>
      </c>
      <c r="G128" s="10"/>
      <c r="H128" s="21"/>
      <c r="K128" s="1"/>
    </row>
    <row r="129" spans="1:11" ht="12.75">
      <c r="A129" s="1" t="s">
        <v>63</v>
      </c>
      <c r="B129" s="12">
        <v>15</v>
      </c>
      <c r="C129" s="12">
        <v>11.07</v>
      </c>
      <c r="D129" s="11">
        <f>Perustaulukko!K129</f>
        <v>8.828149544454918</v>
      </c>
      <c r="E129" s="32">
        <f t="shared" si="6"/>
        <v>79.74841503572645</v>
      </c>
      <c r="F129" s="32">
        <f t="shared" si="7"/>
        <v>58.85433029636612</v>
      </c>
      <c r="G129" s="10"/>
      <c r="H129" s="20"/>
      <c r="K129" s="1"/>
    </row>
    <row r="130" spans="1:11" ht="12.75">
      <c r="A130" s="1" t="s">
        <v>160</v>
      </c>
      <c r="B130" s="12">
        <v>0.05</v>
      </c>
      <c r="C130" s="12">
        <v>0</v>
      </c>
      <c r="D130" s="11">
        <f>Perustaulukko!K130</f>
        <v>0</v>
      </c>
      <c r="E130" s="32">
        <f>IF(C130&gt;0,(D130/C130)*100,"")</f>
      </c>
      <c r="F130" s="32">
        <f>IF(B130&gt;0,(D130/B130)*100,"")</f>
        <v>0</v>
      </c>
      <c r="G130" s="10"/>
      <c r="H130" s="20"/>
      <c r="K130" s="1"/>
    </row>
    <row r="131" spans="1:11" ht="12.75">
      <c r="A131" s="1" t="s">
        <v>80</v>
      </c>
      <c r="B131" s="12">
        <v>0.03</v>
      </c>
      <c r="C131" s="12">
        <v>0.12</v>
      </c>
      <c r="D131" s="11">
        <f>Perustaulukko!K131</f>
        <v>0.06283380458686774</v>
      </c>
      <c r="E131" s="32">
        <f t="shared" si="6"/>
        <v>52.361503822389786</v>
      </c>
      <c r="F131" s="32">
        <f t="shared" si="7"/>
        <v>209.44601528955914</v>
      </c>
      <c r="G131" s="10"/>
      <c r="H131" s="21"/>
      <c r="K131" s="1"/>
    </row>
    <row r="132" spans="1:13" ht="12.75">
      <c r="A132" s="1" t="s">
        <v>86</v>
      </c>
      <c r="B132" s="12">
        <v>0.14</v>
      </c>
      <c r="C132" s="12">
        <v>0</v>
      </c>
      <c r="D132" s="11">
        <f>Perustaulukko!K132</f>
        <v>0.047125353440150806</v>
      </c>
      <c r="E132" s="32">
        <f t="shared" si="6"/>
      </c>
      <c r="F132" s="32">
        <f t="shared" si="7"/>
        <v>33.66096674296486</v>
      </c>
      <c r="G132" s="10"/>
      <c r="H132" s="21"/>
      <c r="K132" s="1"/>
      <c r="M132" t="s">
        <v>240</v>
      </c>
    </row>
    <row r="133" spans="1:11" ht="12.75">
      <c r="A133" s="1" t="s">
        <v>217</v>
      </c>
      <c r="B133" s="12">
        <v>0.02</v>
      </c>
      <c r="C133" s="12">
        <v>0</v>
      </c>
      <c r="D133" s="11">
        <f>Perustaulukko!K133</f>
        <v>0</v>
      </c>
      <c r="E133" s="32">
        <f t="shared" si="6"/>
      </c>
      <c r="F133" s="32">
        <f t="shared" si="7"/>
        <v>0</v>
      </c>
      <c r="G133" s="10"/>
      <c r="H133" s="21"/>
      <c r="K133" s="1"/>
    </row>
    <row r="134" spans="1:11" ht="12.75">
      <c r="A134" s="1" t="s">
        <v>64</v>
      </c>
      <c r="B134" s="12">
        <v>42.98</v>
      </c>
      <c r="C134" s="12">
        <v>81.75</v>
      </c>
      <c r="D134" s="11">
        <f>Perustaulukko!K134</f>
        <v>41.21897580898524</v>
      </c>
      <c r="E134" s="32">
        <f t="shared" si="6"/>
        <v>50.42076551557828</v>
      </c>
      <c r="F134" s="32">
        <f t="shared" si="7"/>
        <v>95.90268917865343</v>
      </c>
      <c r="G134" s="10"/>
      <c r="H134" s="20"/>
      <c r="K134" s="1"/>
    </row>
    <row r="135" spans="1:11" ht="12.75">
      <c r="A135" s="1" t="s">
        <v>244</v>
      </c>
      <c r="B135" s="12">
        <v>0</v>
      </c>
      <c r="C135" s="12">
        <v>0</v>
      </c>
      <c r="D135" s="11">
        <f>Perustaulukko!K135</f>
        <v>0</v>
      </c>
      <c r="E135" s="32">
        <f>IF(C135&gt;0,(D135/C135)*100,"")</f>
      </c>
      <c r="F135" s="32">
        <f>IF(B135&gt;0,(D135/B135)*100,"")</f>
      </c>
      <c r="G135" s="10"/>
      <c r="H135" s="20"/>
      <c r="K135" s="1"/>
    </row>
    <row r="136" spans="1:11" ht="12.75">
      <c r="A136" s="1" t="s">
        <v>204</v>
      </c>
      <c r="B136" s="12">
        <v>0</v>
      </c>
      <c r="C136" s="12">
        <v>0</v>
      </c>
      <c r="D136" s="11">
        <f>Perustaulukko!K136</f>
        <v>0</v>
      </c>
      <c r="E136" s="32">
        <f>IF(C136&gt;0,(D136/C136)*100,"")</f>
      </c>
      <c r="F136" s="32">
        <f>IF(B136&gt;0,(D136/B136)*100,"")</f>
      </c>
      <c r="G136" s="10"/>
      <c r="H136" s="20"/>
      <c r="K136" s="1"/>
    </row>
    <row r="137" spans="1:11" ht="12.75">
      <c r="A137" s="1" t="s">
        <v>263</v>
      </c>
      <c r="B137" s="12">
        <v>0</v>
      </c>
      <c r="C137" s="12">
        <v>0</v>
      </c>
      <c r="D137" s="11">
        <f>Perustaulukko!K137</f>
        <v>0</v>
      </c>
      <c r="E137" s="32">
        <f>IF(C137&gt;0,(D137/C137)*100,"")</f>
      </c>
      <c r="F137" s="32">
        <f>IF(B137&gt;0,(D137/B137)*100,"")</f>
      </c>
      <c r="G137" s="10"/>
      <c r="H137" s="20"/>
      <c r="K137" s="1"/>
    </row>
    <row r="138" spans="1:11" ht="13.5" thickBot="1">
      <c r="A138" s="33" t="s">
        <v>83</v>
      </c>
      <c r="B138" s="34">
        <v>0.05</v>
      </c>
      <c r="C138" s="34">
        <v>0</v>
      </c>
      <c r="D138" s="45">
        <f>Perustaulukko!K138</f>
        <v>0</v>
      </c>
      <c r="E138" s="46">
        <f t="shared" si="6"/>
      </c>
      <c r="F138" s="35">
        <f t="shared" si="7"/>
        <v>0</v>
      </c>
      <c r="G138" s="10"/>
      <c r="K138" s="1"/>
    </row>
    <row r="139" spans="1:11" ht="12.75">
      <c r="A139" s="1" t="s">
        <v>111</v>
      </c>
      <c r="B139" s="67">
        <v>1145</v>
      </c>
      <c r="C139" s="24">
        <v>719</v>
      </c>
      <c r="D139" s="30">
        <f>Perustaulukko!K139</f>
        <v>598.7433239082627</v>
      </c>
      <c r="E139" s="32">
        <f t="shared" si="6"/>
        <v>83.27445395107965</v>
      </c>
      <c r="F139" s="32">
        <f t="shared" si="7"/>
        <v>52.291993354433416</v>
      </c>
      <c r="G139" s="47"/>
      <c r="K139" s="1"/>
    </row>
    <row r="140" spans="1:11" ht="12.75">
      <c r="A140" s="1" t="s">
        <v>121</v>
      </c>
      <c r="B140" s="67">
        <v>114</v>
      </c>
      <c r="C140" s="24">
        <v>74</v>
      </c>
      <c r="D140" s="30">
        <f>Perustaulukko!K140</f>
        <v>96</v>
      </c>
      <c r="E140" s="32">
        <f t="shared" si="6"/>
        <v>129.72972972972974</v>
      </c>
      <c r="F140" s="32">
        <f t="shared" si="7"/>
        <v>84.21052631578947</v>
      </c>
      <c r="G140" s="47"/>
      <c r="K140" s="1"/>
    </row>
    <row r="141" spans="3:11" ht="12.75">
      <c r="C141" s="23"/>
      <c r="K141" s="1"/>
    </row>
    <row r="142" spans="3:11" ht="12.75">
      <c r="C142" s="23"/>
      <c r="K142" s="1"/>
    </row>
    <row r="143" spans="3:11" ht="12.75">
      <c r="C143" s="23"/>
      <c r="K143" s="1"/>
    </row>
    <row r="144" spans="3:11" ht="12.75">
      <c r="C144" s="23"/>
      <c r="K144" s="1"/>
    </row>
    <row r="145" spans="3:11" ht="12.75">
      <c r="C145" s="23"/>
      <c r="K145" s="1"/>
    </row>
    <row r="146" spans="3:11" ht="12.75">
      <c r="C146" s="23"/>
      <c r="K146" s="1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5"/>
    </row>
    <row r="162" ht="12.75">
      <c r="C162" s="25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52">
      <selection activeCell="K15" sqref="K15"/>
    </sheetView>
  </sheetViews>
  <sheetFormatPr defaultColWidth="9.140625" defaultRowHeight="12.75"/>
  <cols>
    <col min="3" max="3" width="15.7109375" style="0" customWidth="1"/>
  </cols>
  <sheetData>
    <row r="1" spans="1:11" s="1" customFormat="1" ht="12.75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7:11" ht="12.75">
      <c r="G2" s="86" t="s">
        <v>126</v>
      </c>
      <c r="H2" s="87"/>
      <c r="I2" s="87"/>
      <c r="J2" s="87"/>
      <c r="K2" s="87"/>
    </row>
    <row r="3" spans="1:11" ht="12.75">
      <c r="A3" s="1" t="s">
        <v>200</v>
      </c>
      <c r="B3" s="1" t="s">
        <v>309</v>
      </c>
      <c r="C3" s="1"/>
      <c r="D3" s="1" t="s">
        <v>306</v>
      </c>
      <c r="G3" s="113"/>
      <c r="H3" s="63"/>
      <c r="I3" s="63"/>
      <c r="J3" s="63"/>
      <c r="K3" s="63"/>
    </row>
    <row r="4" spans="1:9" s="1" customFormat="1" ht="12.75">
      <c r="A4" s="1" t="s">
        <v>200</v>
      </c>
      <c r="B4" s="1" t="s">
        <v>201</v>
      </c>
      <c r="D4" s="1" t="s">
        <v>306</v>
      </c>
      <c r="E4" s="2"/>
      <c r="F4" s="2"/>
      <c r="G4" s="2"/>
      <c r="H4" s="2"/>
      <c r="I4" s="2"/>
    </row>
    <row r="5" spans="1:9" s="1" customFormat="1" ht="12.75">
      <c r="A5" s="1" t="s">
        <v>178</v>
      </c>
      <c r="B5" s="1" t="s">
        <v>179</v>
      </c>
      <c r="D5" s="1" t="s">
        <v>322</v>
      </c>
      <c r="F5" s="2"/>
      <c r="G5" s="2"/>
      <c r="H5" s="2"/>
      <c r="I5" s="2"/>
    </row>
    <row r="6" spans="1:9" s="1" customFormat="1" ht="12.75">
      <c r="A6" s="1" t="s">
        <v>214</v>
      </c>
      <c r="B6" s="1" t="s">
        <v>318</v>
      </c>
      <c r="D6" s="1" t="s">
        <v>319</v>
      </c>
      <c r="F6" s="2"/>
      <c r="G6" s="2"/>
      <c r="H6" s="2"/>
      <c r="I6" s="2"/>
    </row>
    <row r="7" spans="1:9" s="1" customFormat="1" ht="12.75">
      <c r="A7" s="1" t="s">
        <v>214</v>
      </c>
      <c r="B7" s="1" t="s">
        <v>215</v>
      </c>
      <c r="D7" s="1" t="s">
        <v>168</v>
      </c>
      <c r="E7" s="2"/>
      <c r="F7" s="2"/>
      <c r="G7" s="2"/>
      <c r="H7" s="2"/>
      <c r="I7" s="2"/>
    </row>
    <row r="8" spans="1:9" s="1" customFormat="1" ht="12.75">
      <c r="A8" s="1" t="s">
        <v>74</v>
      </c>
      <c r="B8" s="1" t="s">
        <v>125</v>
      </c>
      <c r="D8" s="1" t="s">
        <v>299</v>
      </c>
      <c r="E8" s="2"/>
      <c r="F8" s="2"/>
      <c r="G8" s="2"/>
      <c r="H8" s="2"/>
      <c r="I8" s="2"/>
    </row>
    <row r="9" spans="1:9" s="1" customFormat="1" ht="12.75">
      <c r="A9" s="1" t="s">
        <v>74</v>
      </c>
      <c r="B9" s="1" t="s">
        <v>231</v>
      </c>
      <c r="D9" s="1" t="s">
        <v>328</v>
      </c>
      <c r="F9" s="2"/>
      <c r="G9" s="2"/>
      <c r="H9" s="2"/>
      <c r="I9" s="2"/>
    </row>
    <row r="10" spans="1:9" s="1" customFormat="1" ht="12.75">
      <c r="A10" s="1" t="s">
        <v>74</v>
      </c>
      <c r="B10" s="1" t="s">
        <v>274</v>
      </c>
      <c r="D10" s="1" t="s">
        <v>275</v>
      </c>
      <c r="E10" s="2"/>
      <c r="F10" s="2"/>
      <c r="G10" s="2"/>
      <c r="H10" s="2"/>
      <c r="I10" s="2"/>
    </row>
    <row r="11" spans="1:9" s="1" customFormat="1" ht="12.75">
      <c r="A11" s="1" t="s">
        <v>74</v>
      </c>
      <c r="B11" s="1" t="s">
        <v>158</v>
      </c>
      <c r="D11" s="1" t="s">
        <v>225</v>
      </c>
      <c r="E11" s="2"/>
      <c r="F11" s="2"/>
      <c r="G11" s="2"/>
      <c r="H11" s="2"/>
      <c r="I11" s="2"/>
    </row>
    <row r="12" spans="1:9" s="1" customFormat="1" ht="12.75">
      <c r="A12" s="1" t="s">
        <v>174</v>
      </c>
      <c r="B12" s="1" t="s">
        <v>175</v>
      </c>
      <c r="D12" s="1" t="s">
        <v>296</v>
      </c>
      <c r="E12" s="2"/>
      <c r="F12" s="2"/>
      <c r="G12" s="2"/>
      <c r="H12" s="2"/>
      <c r="I12" s="2"/>
    </row>
    <row r="13" spans="1:9" s="1" customFormat="1" ht="12.75">
      <c r="A13" s="1" t="s">
        <v>284</v>
      </c>
      <c r="B13" s="1" t="s">
        <v>285</v>
      </c>
      <c r="D13" s="1" t="s">
        <v>141</v>
      </c>
      <c r="E13" s="2"/>
      <c r="F13" s="2"/>
      <c r="G13" s="2"/>
      <c r="H13" s="2"/>
      <c r="I13" s="2"/>
    </row>
    <row r="14" spans="1:9" s="1" customFormat="1" ht="12.75">
      <c r="A14" s="1" t="s">
        <v>73</v>
      </c>
      <c r="B14" s="1" t="s">
        <v>161</v>
      </c>
      <c r="D14" s="1" t="s">
        <v>173</v>
      </c>
      <c r="E14" s="2"/>
      <c r="F14" s="2"/>
      <c r="G14" s="2"/>
      <c r="H14" s="2"/>
      <c r="I14" s="2"/>
    </row>
    <row r="15" spans="1:9" s="1" customFormat="1" ht="12.75">
      <c r="A15" s="1" t="s">
        <v>73</v>
      </c>
      <c r="B15" s="1" t="s">
        <v>235</v>
      </c>
      <c r="D15" s="1" t="s">
        <v>301</v>
      </c>
      <c r="F15" s="2"/>
      <c r="G15" s="2"/>
      <c r="H15" s="2"/>
      <c r="I15" s="2"/>
    </row>
    <row r="16" spans="1:9" s="1" customFormat="1" ht="12.75">
      <c r="A16" s="1" t="s">
        <v>0</v>
      </c>
      <c r="B16" s="1" t="s">
        <v>252</v>
      </c>
      <c r="D16" s="1" t="s">
        <v>253</v>
      </c>
      <c r="E16" s="2"/>
      <c r="F16" s="2"/>
      <c r="G16" s="2"/>
      <c r="H16" s="2"/>
      <c r="I16" s="2"/>
    </row>
    <row r="17" spans="1:9" s="1" customFormat="1" ht="12.75">
      <c r="A17" s="1" t="s">
        <v>0</v>
      </c>
      <c r="B17" s="1" t="s">
        <v>300</v>
      </c>
      <c r="C17" s="2"/>
      <c r="D17" s="1" t="s">
        <v>196</v>
      </c>
      <c r="E17" s="2"/>
      <c r="F17" s="2"/>
      <c r="G17" s="2"/>
      <c r="H17" s="2"/>
      <c r="I17" s="2"/>
    </row>
    <row r="18" spans="1:9" s="1" customFormat="1" ht="12.75">
      <c r="A18" s="1" t="s">
        <v>0</v>
      </c>
      <c r="B18" s="1" t="s">
        <v>277</v>
      </c>
      <c r="D18" s="1" t="s">
        <v>302</v>
      </c>
      <c r="E18" s="2"/>
      <c r="F18" s="2"/>
      <c r="G18" s="2"/>
      <c r="H18" s="2"/>
      <c r="I18" s="2"/>
    </row>
    <row r="19" spans="1:9" s="1" customFormat="1" ht="12.75">
      <c r="A19" s="1" t="s">
        <v>100</v>
      </c>
      <c r="B19" s="1" t="s">
        <v>101</v>
      </c>
      <c r="D19" s="1" t="s">
        <v>303</v>
      </c>
      <c r="F19" s="2"/>
      <c r="G19" s="2"/>
      <c r="H19" s="2"/>
      <c r="I19" s="2"/>
    </row>
    <row r="20" spans="1:9" s="1" customFormat="1" ht="12.75">
      <c r="A20" s="1" t="s">
        <v>100</v>
      </c>
      <c r="B20" s="1" t="s">
        <v>233</v>
      </c>
      <c r="D20" s="1" t="s">
        <v>234</v>
      </c>
      <c r="E20" s="2"/>
      <c r="F20" s="2"/>
      <c r="G20" s="2"/>
      <c r="H20" s="2"/>
      <c r="I20" s="2"/>
    </row>
    <row r="21" spans="1:9" s="1" customFormat="1" ht="12.75">
      <c r="A21" s="1" t="s">
        <v>280</v>
      </c>
      <c r="B21" s="1" t="s">
        <v>281</v>
      </c>
      <c r="D21" s="1" t="s">
        <v>317</v>
      </c>
      <c r="F21" s="2"/>
      <c r="G21" s="2"/>
      <c r="H21" s="2"/>
      <c r="I21" s="2"/>
    </row>
    <row r="22" spans="1:9" s="1" customFormat="1" ht="12.75">
      <c r="A22" s="1" t="s">
        <v>147</v>
      </c>
      <c r="B22" s="1" t="s">
        <v>132</v>
      </c>
      <c r="D22" s="1" t="s">
        <v>168</v>
      </c>
      <c r="E22" s="2"/>
      <c r="F22" s="2"/>
      <c r="G22" s="2"/>
      <c r="H22" s="2"/>
      <c r="I22" s="2"/>
    </row>
    <row r="23" spans="1:9" s="1" customFormat="1" ht="12.75">
      <c r="A23" s="1" t="s">
        <v>198</v>
      </c>
      <c r="B23" s="1" t="s">
        <v>199</v>
      </c>
      <c r="D23" s="1" t="s">
        <v>306</v>
      </c>
      <c r="E23" s="2"/>
      <c r="F23" s="2"/>
      <c r="G23" s="2"/>
      <c r="H23" s="2"/>
      <c r="I23" s="2"/>
    </row>
    <row r="24" spans="1:9" s="1" customFormat="1" ht="12.75">
      <c r="A24" s="1" t="s">
        <v>89</v>
      </c>
      <c r="B24" s="1" t="s">
        <v>90</v>
      </c>
      <c r="D24" s="1" t="s">
        <v>325</v>
      </c>
      <c r="E24" s="2"/>
      <c r="F24" s="2"/>
      <c r="G24" s="2"/>
      <c r="H24" s="2"/>
      <c r="I24" s="2"/>
    </row>
    <row r="25" spans="1:9" s="1" customFormat="1" ht="12.75">
      <c r="A25" s="1" t="s">
        <v>89</v>
      </c>
      <c r="B25" s="1" t="s">
        <v>110</v>
      </c>
      <c r="D25" s="1" t="s">
        <v>321</v>
      </c>
      <c r="E25" s="2"/>
      <c r="F25" s="2"/>
      <c r="G25" s="2"/>
      <c r="H25" s="2"/>
      <c r="I25" s="2"/>
    </row>
    <row r="26" spans="1:9" s="1" customFormat="1" ht="12.75">
      <c r="A26" s="1" t="s">
        <v>81</v>
      </c>
      <c r="B26" s="1" t="s">
        <v>207</v>
      </c>
      <c r="D26" s="1" t="s">
        <v>324</v>
      </c>
      <c r="F26" s="2"/>
      <c r="G26" s="2"/>
      <c r="H26" s="2"/>
      <c r="I26" s="2"/>
    </row>
    <row r="27" spans="1:9" s="1" customFormat="1" ht="12.75">
      <c r="A27" s="1" t="s">
        <v>81</v>
      </c>
      <c r="B27" s="1" t="s">
        <v>219</v>
      </c>
      <c r="D27" s="1" t="s">
        <v>278</v>
      </c>
      <c r="E27" s="2"/>
      <c r="F27" s="2"/>
      <c r="G27" s="2"/>
      <c r="H27" s="2"/>
      <c r="I27" s="2"/>
    </row>
    <row r="28" spans="1:9" s="1" customFormat="1" ht="12.75">
      <c r="A28" s="1" t="s">
        <v>148</v>
      </c>
      <c r="B28" s="1" t="s">
        <v>251</v>
      </c>
      <c r="D28" s="1" t="s">
        <v>248</v>
      </c>
      <c r="F28" s="2"/>
      <c r="G28" s="2"/>
      <c r="H28" s="2"/>
      <c r="I28" s="2"/>
    </row>
    <row r="29" spans="1:9" s="1" customFormat="1" ht="12.75">
      <c r="A29" s="1" t="s">
        <v>148</v>
      </c>
      <c r="B29" s="1" t="s">
        <v>256</v>
      </c>
      <c r="D29" s="1" t="s">
        <v>257</v>
      </c>
      <c r="F29" s="2"/>
      <c r="G29" s="2"/>
      <c r="H29" s="2"/>
      <c r="I29" s="2"/>
    </row>
    <row r="30" spans="1:9" s="1" customFormat="1" ht="12.75">
      <c r="A30" s="1" t="s">
        <v>148</v>
      </c>
      <c r="B30" s="1" t="s">
        <v>265</v>
      </c>
      <c r="D30" s="1" t="s">
        <v>264</v>
      </c>
      <c r="E30" s="2"/>
      <c r="F30" s="2"/>
      <c r="G30" s="2"/>
      <c r="H30" s="2"/>
      <c r="I30" s="2"/>
    </row>
    <row r="31" spans="1:9" s="1" customFormat="1" ht="12.75">
      <c r="A31" s="1" t="s">
        <v>148</v>
      </c>
      <c r="B31" s="1" t="s">
        <v>247</v>
      </c>
      <c r="D31" s="1" t="s">
        <v>248</v>
      </c>
      <c r="F31" s="2"/>
      <c r="G31" s="2"/>
      <c r="H31" s="2"/>
      <c r="I31" s="2"/>
    </row>
    <row r="32" spans="1:9" s="1" customFormat="1" ht="12.75">
      <c r="A32" s="1" t="s">
        <v>223</v>
      </c>
      <c r="B32" s="1" t="s">
        <v>224</v>
      </c>
      <c r="D32" s="1" t="s">
        <v>262</v>
      </c>
      <c r="F32" s="2"/>
      <c r="G32" s="2"/>
      <c r="H32" s="2"/>
      <c r="I32" s="2"/>
    </row>
    <row r="33" spans="1:9" s="1" customFormat="1" ht="12.75">
      <c r="A33" s="1" t="s">
        <v>105</v>
      </c>
      <c r="B33" s="1" t="s">
        <v>128</v>
      </c>
      <c r="D33" s="1" t="s">
        <v>326</v>
      </c>
      <c r="F33" s="2"/>
      <c r="G33" s="2"/>
      <c r="H33" s="2"/>
      <c r="I33" s="2"/>
    </row>
    <row r="34" spans="1:9" s="1" customFormat="1" ht="12.75">
      <c r="A34" s="1" t="s">
        <v>105</v>
      </c>
      <c r="B34" s="1" t="s">
        <v>329</v>
      </c>
      <c r="C34" s="2"/>
      <c r="D34" s="1" t="s">
        <v>295</v>
      </c>
      <c r="E34" s="2"/>
      <c r="F34" s="2"/>
      <c r="G34" s="2"/>
      <c r="H34" s="2"/>
      <c r="I34" s="2"/>
    </row>
    <row r="35" spans="1:5" s="2" customFormat="1" ht="12.75">
      <c r="A35" s="1" t="s">
        <v>98</v>
      </c>
      <c r="B35" s="1" t="s">
        <v>232</v>
      </c>
      <c r="C35" s="1"/>
      <c r="D35" s="1" t="s">
        <v>259</v>
      </c>
      <c r="E35" s="1"/>
    </row>
    <row r="36" spans="1:9" s="1" customFormat="1" ht="12.75">
      <c r="A36" s="1" t="s">
        <v>98</v>
      </c>
      <c r="B36" s="1" t="s">
        <v>209</v>
      </c>
      <c r="D36" s="1" t="s">
        <v>298</v>
      </c>
      <c r="G36" s="2"/>
      <c r="H36" s="2"/>
      <c r="I36" s="2"/>
    </row>
    <row r="37" spans="1:4" s="2" customFormat="1" ht="12.75">
      <c r="A37" s="1" t="s">
        <v>98</v>
      </c>
      <c r="B37" s="1" t="s">
        <v>236</v>
      </c>
      <c r="C37" s="1"/>
      <c r="D37" s="1" t="s">
        <v>237</v>
      </c>
    </row>
    <row r="38" spans="1:5" s="2" customFormat="1" ht="12.75">
      <c r="A38" s="1" t="s">
        <v>313</v>
      </c>
      <c r="B38" s="1" t="s">
        <v>314</v>
      </c>
      <c r="C38" s="1"/>
      <c r="D38" s="1" t="s">
        <v>315</v>
      </c>
      <c r="E38" s="1"/>
    </row>
    <row r="39" spans="1:9" s="1" customFormat="1" ht="12.75">
      <c r="A39" s="1" t="s">
        <v>138</v>
      </c>
      <c r="B39" s="1" t="s">
        <v>139</v>
      </c>
      <c r="D39" s="1" t="s">
        <v>304</v>
      </c>
      <c r="F39" s="2"/>
      <c r="G39" s="2"/>
      <c r="H39" s="2"/>
      <c r="I39" s="2"/>
    </row>
    <row r="40" spans="1:9" s="1" customFormat="1" ht="12.75">
      <c r="A40" s="1" t="s">
        <v>104</v>
      </c>
      <c r="B40" s="1" t="s">
        <v>220</v>
      </c>
      <c r="D40" s="1" t="s">
        <v>221</v>
      </c>
      <c r="E40" s="2"/>
      <c r="F40" s="2"/>
      <c r="G40" s="2"/>
      <c r="H40" s="2"/>
      <c r="I40" s="2"/>
    </row>
    <row r="41" spans="1:9" s="1" customFormat="1" ht="12.75">
      <c r="A41" s="1" t="s">
        <v>104</v>
      </c>
      <c r="B41" s="1" t="s">
        <v>149</v>
      </c>
      <c r="D41" s="1" t="s">
        <v>134</v>
      </c>
      <c r="F41" s="2"/>
      <c r="G41" s="2"/>
      <c r="H41" s="2"/>
      <c r="I41" s="2"/>
    </row>
    <row r="42" spans="1:9" s="1" customFormat="1" ht="12.75">
      <c r="A42" s="1" t="s">
        <v>104</v>
      </c>
      <c r="B42" s="1" t="s">
        <v>133</v>
      </c>
      <c r="D42" s="1" t="s">
        <v>134</v>
      </c>
      <c r="E42" s="2"/>
      <c r="F42" s="2"/>
      <c r="G42" s="2"/>
      <c r="H42" s="2"/>
      <c r="I42" s="2"/>
    </row>
    <row r="43" spans="1:9" s="1" customFormat="1" ht="12.75">
      <c r="A43" s="1" t="s">
        <v>129</v>
      </c>
      <c r="B43" s="1" t="s">
        <v>130</v>
      </c>
      <c r="D43" s="1" t="s">
        <v>316</v>
      </c>
      <c r="E43" s="2"/>
      <c r="F43" s="2"/>
      <c r="G43" s="2"/>
      <c r="H43" s="2"/>
      <c r="I43" s="2"/>
    </row>
    <row r="44" spans="1:9" s="1" customFormat="1" ht="12.75">
      <c r="A44" s="1" t="s">
        <v>129</v>
      </c>
      <c r="B44" s="1" t="s">
        <v>166</v>
      </c>
      <c r="D44" s="1" t="s">
        <v>273</v>
      </c>
      <c r="E44" s="2"/>
      <c r="F44" s="2"/>
      <c r="G44" s="2"/>
      <c r="H44" s="2"/>
      <c r="I44" s="2"/>
    </row>
    <row r="45" spans="1:9" s="1" customFormat="1" ht="12.75">
      <c r="A45" s="1" t="s">
        <v>102</v>
      </c>
      <c r="B45" s="1" t="s">
        <v>103</v>
      </c>
      <c r="D45" s="1" t="s">
        <v>141</v>
      </c>
      <c r="E45" s="2"/>
      <c r="F45" s="2"/>
      <c r="G45" s="2"/>
      <c r="H45" s="2"/>
      <c r="I45" s="2"/>
    </row>
    <row r="46" spans="1:9" s="1" customFormat="1" ht="12.75">
      <c r="A46" s="1" t="s">
        <v>102</v>
      </c>
      <c r="B46" s="1" t="s">
        <v>135</v>
      </c>
      <c r="D46" s="1" t="s">
        <v>327</v>
      </c>
      <c r="G46" s="2"/>
      <c r="H46" s="2"/>
      <c r="I46" s="2"/>
    </row>
    <row r="47" spans="1:9" s="1" customFormat="1" ht="12.75">
      <c r="A47" s="1" t="s">
        <v>102</v>
      </c>
      <c r="B47" s="1" t="s">
        <v>238</v>
      </c>
      <c r="D47" s="1" t="s">
        <v>239</v>
      </c>
      <c r="F47" s="2"/>
      <c r="G47" s="2"/>
      <c r="H47" s="2"/>
      <c r="I47" s="2"/>
    </row>
    <row r="48" spans="1:9" s="1" customFormat="1" ht="12.75">
      <c r="A48" s="1" t="s">
        <v>145</v>
      </c>
      <c r="B48" s="1" t="s">
        <v>261</v>
      </c>
      <c r="D48" s="1" t="s">
        <v>260</v>
      </c>
      <c r="F48" s="2"/>
      <c r="G48" s="2"/>
      <c r="H48" s="2"/>
      <c r="I48" s="2"/>
    </row>
    <row r="49" spans="1:9" s="1" customFormat="1" ht="12.75">
      <c r="A49" s="1" t="s">
        <v>145</v>
      </c>
      <c r="B49" s="1" t="s">
        <v>228</v>
      </c>
      <c r="D49" s="1" t="s">
        <v>229</v>
      </c>
      <c r="E49" s="2"/>
      <c r="F49" s="2"/>
      <c r="G49" s="2"/>
      <c r="H49" s="2"/>
      <c r="I49" s="2"/>
    </row>
    <row r="50" spans="1:9" s="1" customFormat="1" ht="12.75">
      <c r="A50" s="1" t="s">
        <v>145</v>
      </c>
      <c r="B50" s="1" t="s">
        <v>132</v>
      </c>
      <c r="D50" s="1" t="s">
        <v>260</v>
      </c>
      <c r="F50" s="2"/>
      <c r="G50" s="2"/>
      <c r="H50" s="2"/>
      <c r="I50" s="2"/>
    </row>
    <row r="51" spans="1:9" s="1" customFormat="1" ht="12.75">
      <c r="A51" s="1" t="s">
        <v>145</v>
      </c>
      <c r="B51" s="1" t="s">
        <v>146</v>
      </c>
      <c r="D51" s="1" t="s">
        <v>272</v>
      </c>
      <c r="E51" s="2"/>
      <c r="F51" s="2"/>
      <c r="G51" s="2"/>
      <c r="H51" s="2"/>
      <c r="I51" s="2"/>
    </row>
    <row r="52" spans="1:9" s="1" customFormat="1" ht="12.75">
      <c r="A52" s="1" t="s">
        <v>212</v>
      </c>
      <c r="B52" s="1" t="s">
        <v>213</v>
      </c>
      <c r="D52" s="1" t="s">
        <v>297</v>
      </c>
      <c r="G52" s="2"/>
      <c r="H52" s="2"/>
      <c r="I52" s="2"/>
    </row>
    <row r="53" spans="1:9" s="1" customFormat="1" ht="12.75">
      <c r="A53" s="1" t="s">
        <v>286</v>
      </c>
      <c r="B53" s="1" t="s">
        <v>132</v>
      </c>
      <c r="D53" s="1" t="s">
        <v>295</v>
      </c>
      <c r="E53" s="2"/>
      <c r="F53" s="2"/>
      <c r="G53" s="2"/>
      <c r="H53" s="2"/>
      <c r="I53" s="2"/>
    </row>
    <row r="54" spans="1:9" s="1" customFormat="1" ht="12.75">
      <c r="A54" s="1" t="s">
        <v>208</v>
      </c>
      <c r="B54" s="1" t="s">
        <v>171</v>
      </c>
      <c r="D54" s="1" t="s">
        <v>168</v>
      </c>
      <c r="F54" s="2"/>
      <c r="G54" s="2"/>
      <c r="H54" s="2"/>
      <c r="I54" s="2"/>
    </row>
    <row r="55" spans="1:9" s="1" customFormat="1" ht="12.75">
      <c r="A55" s="1" t="s">
        <v>79</v>
      </c>
      <c r="B55" s="1" t="s">
        <v>311</v>
      </c>
      <c r="D55" s="1" t="s">
        <v>312</v>
      </c>
      <c r="F55" s="2"/>
      <c r="G55" s="2"/>
      <c r="H55" s="2"/>
      <c r="I55" s="2"/>
    </row>
    <row r="56" spans="1:9" s="1" customFormat="1" ht="12.75">
      <c r="A56" s="1" t="s">
        <v>79</v>
      </c>
      <c r="B56" s="1" t="s">
        <v>222</v>
      </c>
      <c r="D56" s="1" t="s">
        <v>320</v>
      </c>
      <c r="E56" s="2"/>
      <c r="F56" s="2"/>
      <c r="G56" s="2"/>
      <c r="H56" s="2"/>
      <c r="I56" s="2"/>
    </row>
    <row r="57" spans="1:9" s="1" customFormat="1" ht="12" customHeight="1">
      <c r="A57" s="1" t="s">
        <v>79</v>
      </c>
      <c r="B57" s="1" t="s">
        <v>87</v>
      </c>
      <c r="D57" s="1" t="s">
        <v>307</v>
      </c>
      <c r="F57" s="2"/>
      <c r="G57" s="2"/>
      <c r="H57" s="2"/>
      <c r="I57" s="2"/>
    </row>
    <row r="58" spans="1:9" s="1" customFormat="1" ht="12.75">
      <c r="A58" s="1" t="s">
        <v>79</v>
      </c>
      <c r="B58" s="1" t="s">
        <v>242</v>
      </c>
      <c r="D58" s="1" t="s">
        <v>279</v>
      </c>
      <c r="E58" s="2"/>
      <c r="F58" s="2"/>
      <c r="G58" s="2"/>
      <c r="H58" s="2"/>
      <c r="I58" s="2"/>
    </row>
    <row r="59" spans="1:9" s="1" customFormat="1" ht="12.75">
      <c r="A59" s="1" t="s">
        <v>79</v>
      </c>
      <c r="B59" s="1" t="s">
        <v>226</v>
      </c>
      <c r="D59" s="1" t="s">
        <v>227</v>
      </c>
      <c r="F59" s="2"/>
      <c r="G59" s="2"/>
      <c r="H59" s="2"/>
      <c r="I59" s="2"/>
    </row>
    <row r="60" spans="1:9" s="1" customFormat="1" ht="12.75">
      <c r="A60" s="1" t="s">
        <v>79</v>
      </c>
      <c r="B60" s="114" t="s">
        <v>241</v>
      </c>
      <c r="D60" s="1" t="s">
        <v>310</v>
      </c>
      <c r="E60" s="2"/>
      <c r="F60" s="2"/>
      <c r="G60" s="2"/>
      <c r="H60" s="2"/>
      <c r="I60" s="2"/>
    </row>
    <row r="61" spans="1:9" s="1" customFormat="1" ht="12.75">
      <c r="A61" s="1" t="s">
        <v>79</v>
      </c>
      <c r="B61" s="114" t="s">
        <v>282</v>
      </c>
      <c r="D61" s="1" t="s">
        <v>283</v>
      </c>
      <c r="E61" s="2"/>
      <c r="F61" s="2"/>
      <c r="G61" s="2"/>
      <c r="H61" s="2"/>
      <c r="I61" s="2"/>
    </row>
    <row r="62" spans="1:9" s="1" customFormat="1" ht="12.75">
      <c r="A62" s="1" t="s">
        <v>79</v>
      </c>
      <c r="B62" s="1" t="s">
        <v>218</v>
      </c>
      <c r="D62" s="1" t="s">
        <v>323</v>
      </c>
      <c r="E62" s="2"/>
      <c r="F62" s="2"/>
      <c r="G62" s="2"/>
      <c r="H62" s="2"/>
      <c r="I62" s="2"/>
    </row>
    <row r="63" spans="1:9" s="1" customFormat="1" ht="12.75">
      <c r="A63" s="1" t="s">
        <v>79</v>
      </c>
      <c r="B63" s="1" t="s">
        <v>152</v>
      </c>
      <c r="D63" s="1" t="s">
        <v>305</v>
      </c>
      <c r="E63" s="2"/>
      <c r="F63" s="2"/>
      <c r="G63" s="2"/>
      <c r="H63" s="2"/>
      <c r="I63" s="2"/>
    </row>
    <row r="64" spans="1:9" s="1" customFormat="1" ht="12.75">
      <c r="A64" s="1" t="s">
        <v>79</v>
      </c>
      <c r="B64" s="1" t="s">
        <v>154</v>
      </c>
      <c r="D64" s="1" t="s">
        <v>294</v>
      </c>
      <c r="F64" s="2"/>
      <c r="G64" s="2"/>
      <c r="H64" s="2"/>
      <c r="I64" s="2"/>
    </row>
    <row r="65" spans="1:9" s="1" customFormat="1" ht="12.75">
      <c r="A65" s="1" t="s">
        <v>79</v>
      </c>
      <c r="B65" s="1" t="s">
        <v>109</v>
      </c>
      <c r="D65" s="1" t="s">
        <v>127</v>
      </c>
      <c r="F65" s="2"/>
      <c r="G65" s="2"/>
      <c r="H65" s="2"/>
      <c r="I65" s="2"/>
    </row>
    <row r="66" spans="1:9" s="1" customFormat="1" ht="12.75">
      <c r="A66" s="1" t="s">
        <v>93</v>
      </c>
      <c r="B66" s="1" t="s">
        <v>255</v>
      </c>
      <c r="D66" s="1" t="s">
        <v>268</v>
      </c>
      <c r="E66" s="2"/>
      <c r="F66" s="2"/>
      <c r="G66" s="2"/>
      <c r="H66" s="2"/>
      <c r="I66" s="2"/>
    </row>
    <row r="67" spans="1:9" s="1" customFormat="1" ht="12.75">
      <c r="A67" s="1" t="s">
        <v>93</v>
      </c>
      <c r="B67" s="1" t="s">
        <v>94</v>
      </c>
      <c r="D67" s="1" t="s">
        <v>243</v>
      </c>
      <c r="F67" s="2"/>
      <c r="G67" s="2"/>
      <c r="H67" s="2"/>
      <c r="I67" s="2"/>
    </row>
    <row r="68" spans="1:9" s="1" customFormat="1" ht="12.75">
      <c r="A68" s="1" t="s">
        <v>93</v>
      </c>
      <c r="B68" s="1" t="s">
        <v>287</v>
      </c>
      <c r="D68" s="1" t="s">
        <v>288</v>
      </c>
      <c r="E68" s="2"/>
      <c r="F68" s="2"/>
      <c r="G68" s="2"/>
      <c r="H68" s="2"/>
      <c r="I68" s="2"/>
    </row>
    <row r="69" spans="1:9" s="1" customFormat="1" ht="12.75">
      <c r="A69" s="1" t="s">
        <v>93</v>
      </c>
      <c r="B69" s="1" t="s">
        <v>308</v>
      </c>
      <c r="D69" s="1" t="s">
        <v>234</v>
      </c>
      <c r="E69" s="2"/>
      <c r="F69" s="2"/>
      <c r="G69" s="2"/>
      <c r="H69" s="2"/>
      <c r="I69" s="2"/>
    </row>
    <row r="70" spans="1:9" s="1" customFormat="1" ht="12.75">
      <c r="A70" s="1" t="s">
        <v>93</v>
      </c>
      <c r="B70" s="1" t="s">
        <v>249</v>
      </c>
      <c r="D70" s="1" t="s">
        <v>250</v>
      </c>
      <c r="E70" s="2"/>
      <c r="F70" s="2"/>
      <c r="G70" s="2"/>
      <c r="H70" s="2"/>
      <c r="I70" s="2"/>
    </row>
    <row r="71" spans="1:9" s="1" customFormat="1" ht="12.75">
      <c r="A71" s="1" t="s">
        <v>96</v>
      </c>
      <c r="B71" s="1" t="s">
        <v>97</v>
      </c>
      <c r="D71" s="1" t="s">
        <v>254</v>
      </c>
      <c r="E71" s="2"/>
      <c r="F71" s="2"/>
      <c r="G71" s="2"/>
      <c r="H71" s="2"/>
      <c r="I71" s="2"/>
    </row>
    <row r="72" s="2" customFormat="1" ht="12.75"/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Esko Gustafsson</cp:lastModifiedBy>
  <cp:lastPrinted>2003-03-12T06:00:03Z</cp:lastPrinted>
  <dcterms:created xsi:type="dcterms:W3CDTF">2003-02-25T10:48:46Z</dcterms:created>
  <dcterms:modified xsi:type="dcterms:W3CDTF">2024-04-22T13:46:49Z</dcterms:modified>
  <cp:category/>
  <cp:version/>
  <cp:contentType/>
  <cp:contentStatus/>
</cp:coreProperties>
</file>