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16" windowWidth="8040" windowHeight="9360" activeTab="0"/>
  </bookViews>
  <sheets>
    <sheet name="Perustaulukko" sheetId="1" r:id="rId1"/>
    <sheet name="Eloonjäämis%" sheetId="2" r:id="rId2"/>
    <sheet name="Laskijat" sheetId="3" r:id="rId3"/>
  </sheets>
  <definedNames>
    <definedName name="_xlnm.Print_Titles" localSheetId="0">'Perustaulukko'!$A:$A,'Perustaulukko'!$2:$4</definedName>
  </definedNames>
  <calcPr fullCalcOnLoad="1"/>
</workbook>
</file>

<file path=xl/comments1.xml><?xml version="1.0" encoding="utf-8"?>
<comments xmlns="http://schemas.openxmlformats.org/spreadsheetml/2006/main">
  <authors>
    <author>Esko Gustafsson</author>
  </authors>
  <commentList>
    <comment ref="A140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Lajimäärä on laskettu niistä lajeista, joiden vuosikymmenen keskiarvo on vähintään 0,01. + tarkoittaa, että laji on tavattu vähintään kerran vuosikymmenessä, mutta ei sisälly lajimäärään. Yksittäisen vuoden lajimäärä on oikea. Huomaa kuitenkin, että Loxia sp lasketaan lajiksi. </t>
        </r>
      </text>
    </comment>
    <comment ref="A141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Tässä mukana myös + merkityt lajit, joiden vuosikymmenkeskiarvo ei yllä lukuun 0,01. Nämä lajit on kuitenkin tavattu ko. vuosikymmenellä. Luku ei kuitenkaan ole täysin todellinen, sillä aiemmilta vuosikymmeniltä (1960-1990-luvut) ei ole tiedossa kaikkia harvinaisuushavaintoja. Nämä luvut ovat verrannollisia 2010-luvun lajimäärään solussa G140</t>
        </r>
      </text>
    </comment>
  </commentList>
</comments>
</file>

<file path=xl/sharedStrings.xml><?xml version="1.0" encoding="utf-8"?>
<sst xmlns="http://schemas.openxmlformats.org/spreadsheetml/2006/main" count="671" uniqueCount="318">
  <si>
    <t>LAI</t>
  </si>
  <si>
    <t>Km</t>
  </si>
  <si>
    <t>Merimetso</t>
  </si>
  <si>
    <t>Kyhmyjoutsen</t>
  </si>
  <si>
    <t>Laulujoutsen</t>
  </si>
  <si>
    <t>Sinisorsa</t>
  </si>
  <si>
    <t>Telkkä</t>
  </si>
  <si>
    <t>Isokoskelo</t>
  </si>
  <si>
    <t>Merikotka</t>
  </si>
  <si>
    <t>Kanahaukka</t>
  </si>
  <si>
    <t>Varpushaukka</t>
  </si>
  <si>
    <t>Hiirihaukka</t>
  </si>
  <si>
    <t>Maakotka</t>
  </si>
  <si>
    <t>Pyy</t>
  </si>
  <si>
    <t>Teeri</t>
  </si>
  <si>
    <t>Fasaani</t>
  </si>
  <si>
    <t>Nokikana</t>
  </si>
  <si>
    <t>Harmaalokki</t>
  </si>
  <si>
    <t>Merilokki</t>
  </si>
  <si>
    <t>Kesykyyhky</t>
  </si>
  <si>
    <t>Uuttukyyhky</t>
  </si>
  <si>
    <t>Turkinkyyhky</t>
  </si>
  <si>
    <t>Huuhkaja</t>
  </si>
  <si>
    <t>Lehtopöllö</t>
  </si>
  <si>
    <t>Harmaapäätikka</t>
  </si>
  <si>
    <t>Palokärki</t>
  </si>
  <si>
    <t>Käpytikka</t>
  </si>
  <si>
    <t>Tilhi</t>
  </si>
  <si>
    <t>Koskikara</t>
  </si>
  <si>
    <t>Peukaloinen</t>
  </si>
  <si>
    <t>Punarinta</t>
  </si>
  <si>
    <t>Mustarastas</t>
  </si>
  <si>
    <t>Räkättirastas</t>
  </si>
  <si>
    <t>Punakylkirastas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</si>
  <si>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</si>
  <si>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</si>
  <si>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</si>
  <si>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</si>
  <si>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</si>
  <si>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</si>
  <si>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</si>
  <si>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</si>
  <si>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Puukiipijä</t>
  </si>
  <si>
    <t>Isolepinkäinen</t>
  </si>
  <si>
    <t>Närhi</t>
  </si>
  <si>
    <t>Harakka</t>
  </si>
  <si>
    <t>Naakka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</si>
  <si>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</si>
  <si>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</si>
  <si>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</si>
  <si>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</si>
  <si>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</si>
  <si>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</si>
  <si>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</si>
  <si>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</si>
  <si>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</si>
  <si>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</si>
  <si>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</si>
  <si>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</si>
  <si>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Tundraurpiainen</t>
  </si>
  <si>
    <t>Pikkukäpylintu</t>
  </si>
  <si>
    <t>Käpylintulaji</t>
  </si>
  <si>
    <t>Isokäpylintu</t>
  </si>
  <si>
    <t>Punatulkku</t>
  </si>
  <si>
    <t>Keltasirkku</t>
  </si>
  <si>
    <t>Alli</t>
  </si>
  <si>
    <t>Tukkakoskelo</t>
  </si>
  <si>
    <t>Metso</t>
  </si>
  <si>
    <t>Kalalokki</t>
  </si>
  <si>
    <t>Sepelkyyhky</t>
  </si>
  <si>
    <t>Varpuspöllö</t>
  </si>
  <si>
    <t>Kiuru</t>
  </si>
  <si>
    <t>Pähkinänakkeli</t>
  </si>
  <si>
    <t>KUS</t>
  </si>
  <si>
    <t>KAA</t>
  </si>
  <si>
    <t>Piekana</t>
  </si>
  <si>
    <t>RYM</t>
  </si>
  <si>
    <t>Pikkutikka</t>
  </si>
  <si>
    <t>Sarvipöllö</t>
  </si>
  <si>
    <t>TUR</t>
  </si>
  <si>
    <t>Seppälä</t>
  </si>
  <si>
    <t>Nokkavarpunen</t>
  </si>
  <si>
    <t>MYN</t>
  </si>
  <si>
    <t>Kevätlaskennat TLY:n alueella</t>
  </si>
  <si>
    <t>Pajusirkku</t>
  </si>
  <si>
    <t>Isolokki</t>
  </si>
  <si>
    <t>Uivelo</t>
  </si>
  <si>
    <t>Pulmunen</t>
  </si>
  <si>
    <t>Hirvensalo</t>
  </si>
  <si>
    <t>Pohjantikka</t>
  </si>
  <si>
    <t>MIE</t>
  </si>
  <si>
    <t>Laajokivarsi</t>
  </si>
  <si>
    <t>Tunturikiuru</t>
  </si>
  <si>
    <t>Brunnila-Röölä</t>
  </si>
  <si>
    <t>UUS</t>
  </si>
  <si>
    <t>Kemira</t>
  </si>
  <si>
    <t>Ampuhaukka</t>
  </si>
  <si>
    <t>YLÄ</t>
  </si>
  <si>
    <t>Vaskijärvi</t>
  </si>
  <si>
    <t>PAR</t>
  </si>
  <si>
    <t>Mustavaris</t>
  </si>
  <si>
    <t>LIE</t>
  </si>
  <si>
    <t>Littoistenjärvi</t>
  </si>
  <si>
    <t xml:space="preserve">RYM </t>
  </si>
  <si>
    <t>Brunnila</t>
  </si>
  <si>
    <t>RAI</t>
  </si>
  <si>
    <t>PAI</t>
  </si>
  <si>
    <t>Tukkasotka</t>
  </si>
  <si>
    <t>Luhtakana</t>
  </si>
  <si>
    <t>Mustapääkerttu</t>
  </si>
  <si>
    <t>Takakirves</t>
  </si>
  <si>
    <t>Mynälahti</t>
  </si>
  <si>
    <t>Yht. yks/10km</t>
  </si>
  <si>
    <t>Uusintalaskentojen 1966/67-68/69 yks./10km keskiarvo</t>
  </si>
  <si>
    <t>Uusintalaskentojen 1969/70-78/79 yks./10km keskiarvo</t>
  </si>
  <si>
    <t>Uusintalaskentojen 1979/80-88/89 yks./10km keskiarvo</t>
  </si>
  <si>
    <t>Uusintalaskentojen 1989/90-98/99 yks./10km keskiarvo</t>
  </si>
  <si>
    <t>1960-l</t>
  </si>
  <si>
    <t>1970-l</t>
  </si>
  <si>
    <t>1980-l</t>
  </si>
  <si>
    <t>1990-l</t>
  </si>
  <si>
    <t>2000-l</t>
  </si>
  <si>
    <t>Yht. lajeja</t>
  </si>
  <si>
    <t>Yksilöitä jäljellä keväällä syksystä laskien (%)</t>
  </si>
  <si>
    <t>Yksilöitä jäljellä keväällä vuodenvaihteesta laskien (%)</t>
  </si>
  <si>
    <t xml:space="preserve">Lajikohtainen yksilömäärä
/ 10 havainnointikilometriä
</t>
  </si>
  <si>
    <t>Monellako reitillä laji tavattiin</t>
  </si>
  <si>
    <t>Empo-Vuolahti</t>
  </si>
  <si>
    <t>* olen saanut tiedot Luonnontieteellisen keskusmuseon sivuilta</t>
  </si>
  <si>
    <t>*Rainer Grönholm</t>
  </si>
  <si>
    <t>Kevola</t>
  </si>
  <si>
    <t>RUS</t>
  </si>
  <si>
    <t>Keskusta-Merttelä</t>
  </si>
  <si>
    <t>Peltopyy</t>
  </si>
  <si>
    <t>Keskusta</t>
  </si>
  <si>
    <t>Krookila-Metsäaro</t>
  </si>
  <si>
    <t>*Kai Norrdahl</t>
  </si>
  <si>
    <t>Heinäinen</t>
  </si>
  <si>
    <t>Töyhtöhyyppä</t>
  </si>
  <si>
    <t>Yhteensä yksilöitä</t>
  </si>
  <si>
    <t>PII</t>
  </si>
  <si>
    <t>Harvaluoto</t>
  </si>
  <si>
    <t>Helmipöllö</t>
  </si>
  <si>
    <t>*Erkki Hellman</t>
  </si>
  <si>
    <t>Yhteensä lajeja</t>
  </si>
  <si>
    <t>Reitin lajimäärä</t>
  </si>
  <si>
    <t>Reitin yksilömäärä</t>
  </si>
  <si>
    <t>SAL</t>
  </si>
  <si>
    <t>Ollikkala</t>
  </si>
  <si>
    <t>MAR</t>
  </si>
  <si>
    <t>NAA</t>
  </si>
  <si>
    <t>Järämäki-Ihala</t>
  </si>
  <si>
    <t>Lehtokurppa</t>
  </si>
  <si>
    <t>Ruissalo Kuuva</t>
  </si>
  <si>
    <t>Ruissalo, Kuuva</t>
  </si>
  <si>
    <t>Ruissalo Keski</t>
  </si>
  <si>
    <t>Ruissalo, Keski</t>
  </si>
  <si>
    <t>Kanadanhanhi</t>
  </si>
  <si>
    <t>Kohmo-Pääskyvuori</t>
  </si>
  <si>
    <t>*Petri Vainio</t>
  </si>
  <si>
    <t>Valkoselkätikka</t>
  </si>
  <si>
    <t>Tavi</t>
  </si>
  <si>
    <t>Pohjanpelto</t>
  </si>
  <si>
    <t>Sinisuohaukka</t>
  </si>
  <si>
    <t>Taviokuurna</t>
  </si>
  <si>
    <t>Kiparluoto</t>
  </si>
  <si>
    <t>Harmaahaikara</t>
  </si>
  <si>
    <t>Pähkinähakki</t>
  </si>
  <si>
    <t>Tuulihaukka</t>
  </si>
  <si>
    <t>Uusintalaskentojen 1999/00-08/09 yks./10km keskiarvo</t>
  </si>
  <si>
    <t>Kalanti kk</t>
  </si>
  <si>
    <t>*Rauno Laine</t>
  </si>
  <si>
    <t>Vahto</t>
  </si>
  <si>
    <t>Naurulokki</t>
  </si>
  <si>
    <t>Jorma Kirjonen</t>
  </si>
  <si>
    <t>Lapasotka</t>
  </si>
  <si>
    <t>Riskilä</t>
  </si>
  <si>
    <t>Prunkila</t>
  </si>
  <si>
    <t>Ensimmäisenä minulle havainnot ilmoittaneen henkilön nimi. Varmasti muitakin laskijoita on ollut mukana joillakin reiteillä</t>
  </si>
  <si>
    <t>*Timo Kurki</t>
  </si>
  <si>
    <t>KOR</t>
  </si>
  <si>
    <t>Utö</t>
  </si>
  <si>
    <t>Muuttohaukka</t>
  </si>
  <si>
    <t>Hiiripöllö</t>
  </si>
  <si>
    <t>ASK</t>
  </si>
  <si>
    <t>Louhisaari</t>
  </si>
  <si>
    <t>Pikku-uikku</t>
  </si>
  <si>
    <t>+</t>
  </si>
  <si>
    <t>Valkoposkihanhi</t>
  </si>
  <si>
    <t>Punasotka</t>
  </si>
  <si>
    <t>Haahka</t>
  </si>
  <si>
    <t>Mustalintu</t>
  </si>
  <si>
    <t>Jänkäkurppa</t>
  </si>
  <si>
    <t>Niittykirvinen</t>
  </si>
  <si>
    <t>Rautiainen</t>
  </si>
  <si>
    <t>Kulorastas</t>
  </si>
  <si>
    <t>Vuorihemppo</t>
  </si>
  <si>
    <t>Silkkiuikku</t>
  </si>
  <si>
    <t>Jänkakurppa</t>
  </si>
  <si>
    <t>Pilkkasiipi</t>
  </si>
  <si>
    <t>Ruokki</t>
  </si>
  <si>
    <t>Selkälokki</t>
  </si>
  <si>
    <t>*Juha Kylänpää</t>
  </si>
  <si>
    <t>2010-l</t>
  </si>
  <si>
    <t>MEL</t>
  </si>
  <si>
    <t>Tuohimaa</t>
  </si>
  <si>
    <t>Erkki Kallio</t>
  </si>
  <si>
    <t>ALA</t>
  </si>
  <si>
    <t>Koskenkylä</t>
  </si>
  <si>
    <t>Merisirri</t>
  </si>
  <si>
    <t>Luotokirvinen</t>
  </si>
  <si>
    <t>Kettusirkku</t>
  </si>
  <si>
    <t>Merihanhi</t>
  </si>
  <si>
    <t>Pikkujoutsen</t>
  </si>
  <si>
    <t>Keskusta-Parsila</t>
  </si>
  <si>
    <t>TAR</t>
  </si>
  <si>
    <t>Heisala</t>
  </si>
  <si>
    <t>MAS</t>
  </si>
  <si>
    <t>Ohensaari</t>
  </si>
  <si>
    <t>Metsähanhi</t>
  </si>
  <si>
    <t>Kurki</t>
  </si>
  <si>
    <t>SÄR</t>
  </si>
  <si>
    <t>Förby-Finby</t>
  </si>
  <si>
    <t>DRA</t>
  </si>
  <si>
    <t>Kasnäs</t>
  </si>
  <si>
    <t>Laulurastas</t>
  </si>
  <si>
    <t>Lapinsirkku</t>
  </si>
  <si>
    <t>Ruissalo</t>
  </si>
  <si>
    <t>Suorsala</t>
  </si>
  <si>
    <t>Hauninen</t>
  </si>
  <si>
    <t>*Timo Lainema</t>
  </si>
  <si>
    <t>Halinen III</t>
  </si>
  <si>
    <t>NOU</t>
  </si>
  <si>
    <t>Palo</t>
  </si>
  <si>
    <t>*Jouni Saario</t>
  </si>
  <si>
    <t>Pansio-Perno</t>
  </si>
  <si>
    <t>*Markus Ahola</t>
  </si>
  <si>
    <t>Hankkaa-Karistoja</t>
  </si>
  <si>
    <t>*Kleemola Lauri, Kleemola Markku</t>
  </si>
  <si>
    <t>Esko Gustafsson, Pyry Herva</t>
  </si>
  <si>
    <t>Kangaskiuru</t>
  </si>
  <si>
    <t>Katariinanlaakso-Ala-Lemu</t>
  </si>
  <si>
    <t>Attu</t>
  </si>
  <si>
    <t>Vanhalinna</t>
  </si>
  <si>
    <t>*Timo Alppi</t>
  </si>
  <si>
    <t>Vartsala</t>
  </si>
  <si>
    <t>*Seppo Kallio</t>
  </si>
  <si>
    <t>Stortervo-Mågby</t>
  </si>
  <si>
    <t>*Tom Ahlström</t>
  </si>
  <si>
    <t>Röölä</t>
  </si>
  <si>
    <t>*Timo Nurmi</t>
  </si>
  <si>
    <t xml:space="preserve"> </t>
  </si>
  <si>
    <t>Pikisaari-Maanpää</t>
  </si>
  <si>
    <t>Metsämäki</t>
  </si>
  <si>
    <t>*Pekka Alho, Tom Lindbom</t>
  </si>
  <si>
    <t>Mäntysirkku</t>
  </si>
  <si>
    <t>Merikihu</t>
  </si>
  <si>
    <t>Allihaahka</t>
  </si>
  <si>
    <t>Satama</t>
  </si>
  <si>
    <t>*Markus Rantala</t>
  </si>
  <si>
    <t>Vartsaari</t>
  </si>
  <si>
    <t>*Jukka Saario</t>
  </si>
  <si>
    <t>Luolalanjärvi</t>
  </si>
  <si>
    <t>*Jarmo Laine, Emma Kosonen</t>
  </si>
  <si>
    <t>*Koskela Tapio, Talja Kristiina</t>
  </si>
  <si>
    <t>Lajikohtainen yksilömäärä/ 10 havaintokilometriä</t>
  </si>
  <si>
    <t>Pahojoki</t>
  </si>
  <si>
    <t>*Asser Hantula, Merja Hantula, Ismo Raitio</t>
  </si>
  <si>
    <t>*Raimo Hyvönen</t>
  </si>
  <si>
    <t>Golf-kenttä</t>
  </si>
  <si>
    <t>*Ville Räihä, Reijo Vikman, Hanna Järvinen</t>
  </si>
  <si>
    <t>Luonnonmaa</t>
  </si>
  <si>
    <t>*Ismo Hyvärinen</t>
  </si>
  <si>
    <t>*Seppo Kallio, Sirpa Kallio</t>
  </si>
  <si>
    <t>*Kai Kankare, Koskinen Ari, Koskinen Kaija, Jukka Holmström</t>
  </si>
  <si>
    <t>*Juuti Jyri, Juuti Elmeri</t>
  </si>
  <si>
    <t>Kirjosiipikäpylintu</t>
  </si>
  <si>
    <t>*Pettersson Kaj-Ove, Blomqvist Bertil, Duncker Markus</t>
  </si>
  <si>
    <t>Sirkkula</t>
  </si>
  <si>
    <t>*Jari Lähteenoja, Seppo Sällylä, Ari Vienonen</t>
  </si>
  <si>
    <t>*Jari Lähteenoja, Seppo Sällylä</t>
  </si>
  <si>
    <t>Halikonlahti</t>
  </si>
  <si>
    <t>*Jari Lähteenoja, Seppo Sällylä, Ari Vienonen, Ilkka Laiho</t>
  </si>
  <si>
    <t>Uusintalaskentojen 2009/10-19/20 yks./10km keskiarvo</t>
  </si>
  <si>
    <t>Yks/10 reittikm laskennassa
 syksyllä 2019</t>
  </si>
  <si>
    <t>Yks/10 reittikm 
vuodenvaihteessa 2019/20</t>
  </si>
  <si>
    <t>Yks/10 reittikm 
kevätlaskennassa 2020</t>
  </si>
  <si>
    <t>*Peter Uppstu, Päivi Sirkiä</t>
  </si>
  <si>
    <t>*Koskinen Ari, Koskinen Kaija, Tiihonen Kirsi</t>
  </si>
  <si>
    <t>*Markku Hyvönen, Reko Leino, Raimo Hyvönen</t>
  </si>
  <si>
    <t>*Rainer Grönholm, Rolf Karlson, Kimmo Jarpa</t>
  </si>
  <si>
    <t>Esko Gustafsson, Hannu Klemola</t>
  </si>
  <si>
    <t>*Kari Lehtonen ja yksi muu henkilö</t>
  </si>
  <si>
    <t>*Osmo Kivivuori, Petri Varjonen</t>
  </si>
  <si>
    <t>Vuoden 2020 määrä suhteessa 2010-luvun keskiarvoon</t>
  </si>
  <si>
    <t>*Jorma Tenovuo</t>
  </si>
  <si>
    <t>*Ekblom Hannu,Loivaranta Pekka, Helle Timo</t>
  </si>
  <si>
    <t>Pikkusirkku</t>
  </si>
  <si>
    <t>*Lehtonen Jouko, Lehtonen Anna</t>
  </si>
  <si>
    <t>*Arvi Uotila, Uotila Perttu</t>
  </si>
  <si>
    <t>*Pentti Perttula</t>
  </si>
  <si>
    <t>Ruona-Muumimaailma</t>
  </si>
  <si>
    <t>Sundholma</t>
  </si>
  <si>
    <t>*Antti Karlin</t>
  </si>
  <si>
    <t>Galtby-Kittuis</t>
  </si>
  <si>
    <t>*Kalle Rainio</t>
  </si>
  <si>
    <t>*Kim Kuntze, Meri Öhman</t>
  </si>
  <si>
    <t>Tundrahanhi</t>
  </si>
  <si>
    <t>*Virta Marko, Harri Paavo, Teuvo Imponen</t>
  </si>
  <si>
    <t>*Sirkiä Päivi</t>
  </si>
  <si>
    <t>*Pekka Salmi, Juhani Salmi, Petri Laine, Jari Virtanen</t>
  </si>
  <si>
    <t>*Uppstu Peter, Sirkiä Päivi</t>
  </si>
  <si>
    <t>Kapustarinta</t>
  </si>
  <si>
    <t>HOU</t>
  </si>
  <si>
    <t>Kivimo</t>
  </si>
  <si>
    <t>*Arvi Uotila, Tuomas Uotila</t>
  </si>
  <si>
    <t>*Lehtonen Tommi, Jenna Lehtonen, Elina Lehtonen</t>
  </si>
  <si>
    <t>*Kari Airikkala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</si>
</sst>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euro&quot;;\-#,##0\ &quot;euro&quot;"/>
    <numFmt numFmtId="173" formatCode="#,##0\ &quot;euro&quot;;[Red]\-#,##0\ &quot;euro&quot;"/>
    <numFmt numFmtId="174" formatCode="#,##0.00\ &quot;euro&quot;;\-#,##0.00\ &quot;euro&quot;"/>
    <numFmt numFmtId="175" formatCode="#,##0.00\ &quot;euro&quot;;[Red]\-#,##0.00\ &quot;euro&quot;"/>
    <numFmt numFmtId="176" formatCode="_-* #,##0\ &quot;euro&quot;_-;\-* #,##0\ &quot;euro&quot;_-;_-* &quot;-&quot;\ &quot;euro&quot;_-;_-@_-"/>
    <numFmt numFmtId="177" formatCode="_-* #,##0\ _e_u_r_o_-;\-* #,##0\ _e_u_r_o_-;_-* &quot;-&quot;\ _e_u_r_o_-;_-@_-"/>
    <numFmt numFmtId="178" formatCode="_-* #,##0.00\ &quot;euro&quot;_-;\-* #,##0.00\ &quot;euro&quot;_-;_-* &quot;-&quot;??\ &quot;euro&quot;_-;_-@_-"/>
    <numFmt numFmtId="179" formatCode="_-* #,##0.00\ _e_u_r_o_-;\-* #,##0.00\ _e_u_r_o_-;_-* &quot;-&quot;??\ _e_u_r_o_-;_-@_-"/>
    <numFmt numFmtId="180" formatCode="0.0"/>
    <numFmt numFmtId="181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8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80" fontId="0" fillId="0" borderId="3" xfId="0" applyNumberFormat="1" applyFill="1" applyBorder="1" applyAlignment="1">
      <alignment/>
    </xf>
    <xf numFmtId="180" fontId="0" fillId="0" borderId="4" xfId="0" applyNumberFormat="1" applyBorder="1" applyAlignment="1">
      <alignment/>
    </xf>
    <xf numFmtId="180" fontId="0" fillId="0" borderId="3" xfId="0" applyNumberFormat="1" applyFont="1" applyBorder="1" applyAlignment="1">
      <alignment/>
    </xf>
    <xf numFmtId="180" fontId="0" fillId="0" borderId="3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textRotation="90" wrapText="1"/>
    </xf>
    <xf numFmtId="2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 horizontal="center" textRotation="90" wrapText="1"/>
    </xf>
    <xf numFmtId="1" fontId="0" fillId="0" borderId="1" xfId="0" applyNumberFormat="1" applyBorder="1" applyAlignment="1">
      <alignment/>
    </xf>
    <xf numFmtId="0" fontId="5" fillId="0" borderId="0" xfId="0" applyFont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1" fontId="1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1" fontId="0" fillId="0" borderId="8" xfId="0" applyNumberForma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2" fontId="0" fillId="0" borderId="6" xfId="0" applyNumberFormat="1" applyBorder="1" applyAlignment="1">
      <alignment/>
    </xf>
    <xf numFmtId="1" fontId="1" fillId="0" borderId="13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 wrapText="1"/>
    </xf>
    <xf numFmtId="0" fontId="0" fillId="0" borderId="0" xfId="0" applyFont="1" applyBorder="1" applyAlignment="1">
      <alignment horizontal="center" textRotation="90" wrapText="1"/>
    </xf>
    <xf numFmtId="0" fontId="1" fillId="0" borderId="0" xfId="0" applyFont="1" applyFill="1" applyAlignment="1">
      <alignment/>
    </xf>
    <xf numFmtId="2" fontId="0" fillId="2" borderId="2" xfId="0" applyNumberFormat="1" applyFill="1" applyBorder="1" applyAlignment="1">
      <alignment/>
    </xf>
    <xf numFmtId="1" fontId="0" fillId="0" borderId="7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180" fontId="0" fillId="0" borderId="2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textRotation="90" wrapText="1"/>
    </xf>
    <xf numFmtId="1" fontId="0" fillId="0" borderId="0" xfId="0" applyNumberFormat="1" applyFont="1" applyFill="1" applyBorder="1" applyAlignment="1">
      <alignment/>
    </xf>
    <xf numFmtId="0" fontId="0" fillId="0" borderId="3" xfId="0" applyFont="1" applyBorder="1" applyAlignment="1" quotePrefix="1">
      <alignment/>
    </xf>
    <xf numFmtId="0" fontId="0" fillId="0" borderId="10" xfId="0" applyFont="1" applyBorder="1" applyAlignment="1" quotePrefix="1">
      <alignment/>
    </xf>
    <xf numFmtId="0" fontId="0" fillId="0" borderId="7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0" fontId="0" fillId="0" borderId="11" xfId="0" applyFont="1" applyBorder="1" applyAlignment="1" quotePrefix="1">
      <alignment horizontal="center"/>
    </xf>
    <xf numFmtId="2" fontId="0" fillId="0" borderId="7" xfId="0" applyNumberFormat="1" applyFont="1" applyBorder="1" applyAlignment="1" quotePrefix="1">
      <alignment horizontal="center"/>
    </xf>
    <xf numFmtId="0" fontId="0" fillId="0" borderId="7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3" xfId="0" applyFont="1" applyBorder="1" applyAlignment="1" quotePrefix="1">
      <alignment horizontal="center"/>
    </xf>
    <xf numFmtId="0" fontId="0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Alignment="1">
      <alignment/>
    </xf>
    <xf numFmtId="1" fontId="0" fillId="2" borderId="11" xfId="0" applyNumberFormat="1" applyFill="1" applyBorder="1" applyAlignment="1">
      <alignment/>
    </xf>
    <xf numFmtId="1" fontId="0" fillId="2" borderId="14" xfId="0" applyNumberFormat="1" applyFill="1" applyBorder="1" applyAlignment="1">
      <alignment/>
    </xf>
    <xf numFmtId="1" fontId="0" fillId="2" borderId="15" xfId="0" applyNumberForma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0" fillId="0" borderId="3" xfId="0" applyNumberFormat="1" applyFont="1" applyBorder="1" applyAlignment="1">
      <alignment/>
    </xf>
    <xf numFmtId="0" fontId="0" fillId="0" borderId="11" xfId="0" applyFont="1" applyFill="1" applyBorder="1" applyAlignment="1">
      <alignment horizontal="center" vertical="center" textRotation="90" wrapText="1"/>
    </xf>
    <xf numFmtId="180" fontId="0" fillId="2" borderId="18" xfId="0" applyNumberFormat="1" applyFill="1" applyBorder="1" applyAlignment="1">
      <alignment/>
    </xf>
    <xf numFmtId="180" fontId="0" fillId="2" borderId="0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11" xfId="0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0" fillId="0" borderId="7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2" fontId="0" fillId="3" borderId="2" xfId="0" applyNumberFormat="1" applyFill="1" applyBorder="1" applyAlignment="1">
      <alignment/>
    </xf>
    <xf numFmtId="1" fontId="0" fillId="3" borderId="14" xfId="0" applyNumberFormat="1" applyFill="1" applyBorder="1" applyAlignment="1">
      <alignment/>
    </xf>
    <xf numFmtId="180" fontId="0" fillId="3" borderId="18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180" fontId="0" fillId="3" borderId="0" xfId="0" applyNumberFormat="1" applyFill="1" applyBorder="1" applyAlignment="1">
      <alignment/>
    </xf>
    <xf numFmtId="0" fontId="0" fillId="3" borderId="0" xfId="0" applyFont="1" applyFill="1" applyBorder="1" applyAlignment="1">
      <alignment/>
    </xf>
    <xf numFmtId="180" fontId="0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0" borderId="19" xfId="0" applyFont="1" applyBorder="1" applyAlignment="1">
      <alignment horizontal="center" vertical="center" textRotation="90" wrapText="1"/>
    </xf>
    <xf numFmtId="2" fontId="0" fillId="2" borderId="14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1" fillId="4" borderId="0" xfId="0" applyFont="1" applyFill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dxfs count="1">
    <dxf>
      <font>
        <b/>
        <i val="0"/>
        <strike val="0"/>
        <color auto="1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4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V5" sqref="V5"/>
    </sheetView>
  </sheetViews>
  <sheetFormatPr defaultColWidth="5.7109375" defaultRowHeight="12.75"/>
  <cols>
    <col min="1" max="1" width="17.140625" style="1" customWidth="1"/>
    <col min="2" max="6" width="5.7109375" style="1" customWidth="1"/>
    <col min="7" max="7" width="5.8515625" style="1" customWidth="1"/>
    <col min="8" max="20" width="6.57421875" style="0" customWidth="1"/>
    <col min="21" max="21" width="7.28125" style="0" customWidth="1"/>
    <col min="22" max="22" width="6.57421875" style="0" customWidth="1"/>
    <col min="23" max="25" width="6.57421875" style="63" customWidth="1"/>
    <col min="26" max="26" width="6.57421875" style="0" bestFit="1" customWidth="1"/>
    <col min="27" max="30" width="6.57421875" style="0" customWidth="1"/>
  </cols>
  <sheetData>
    <row r="1" ht="12.75">
      <c r="A1" s="1" t="s">
        <v>83</v>
      </c>
    </row>
    <row r="2" spans="1:84" s="4" customFormat="1" ht="129.75" customHeight="1">
      <c r="A2" s="3"/>
      <c r="B2" s="22" t="s">
        <v>113</v>
      </c>
      <c r="C2" s="22" t="s">
        <v>114</v>
      </c>
      <c r="D2" s="22" t="s">
        <v>115</v>
      </c>
      <c r="E2" s="22" t="s">
        <v>116</v>
      </c>
      <c r="F2" s="22" t="s">
        <v>169</v>
      </c>
      <c r="G2" s="22" t="s">
        <v>283</v>
      </c>
      <c r="H2" s="109" t="s">
        <v>265</v>
      </c>
      <c r="I2" s="109"/>
      <c r="J2" s="109"/>
      <c r="K2" s="109"/>
      <c r="L2" s="109"/>
      <c r="M2" s="109"/>
      <c r="N2" s="109"/>
      <c r="O2" s="109"/>
      <c r="P2" s="110"/>
      <c r="Q2" s="111"/>
      <c r="R2" s="104" t="s">
        <v>125</v>
      </c>
      <c r="S2" s="94" t="s">
        <v>126</v>
      </c>
      <c r="T2" s="94" t="s">
        <v>139</v>
      </c>
      <c r="U2" s="86" t="s">
        <v>294</v>
      </c>
      <c r="V2" s="51" t="s">
        <v>208</v>
      </c>
      <c r="W2" s="66" t="s">
        <v>185</v>
      </c>
      <c r="X2" s="66" t="s">
        <v>224</v>
      </c>
      <c r="Y2" s="66" t="s">
        <v>314</v>
      </c>
      <c r="Z2" s="50" t="s">
        <v>127</v>
      </c>
      <c r="AA2" s="50" t="s">
        <v>241</v>
      </c>
      <c r="AB2" s="50" t="s">
        <v>162</v>
      </c>
      <c r="AC2" s="50" t="s">
        <v>304</v>
      </c>
      <c r="AD2" s="50" t="s">
        <v>181</v>
      </c>
      <c r="AE2" s="50" t="s">
        <v>165</v>
      </c>
      <c r="AF2" s="50" t="s">
        <v>245</v>
      </c>
      <c r="AG2" s="50" t="s">
        <v>266</v>
      </c>
      <c r="AH2" s="49" t="s">
        <v>80</v>
      </c>
      <c r="AI2" s="49" t="s">
        <v>102</v>
      </c>
      <c r="AJ2" s="49" t="s">
        <v>243</v>
      </c>
      <c r="AK2" s="49" t="s">
        <v>134</v>
      </c>
      <c r="AL2" s="49" t="s">
        <v>218</v>
      </c>
      <c r="AM2" s="49" t="s">
        <v>205</v>
      </c>
      <c r="AN2" s="49" t="s">
        <v>91</v>
      </c>
      <c r="AO2" s="49" t="s">
        <v>111</v>
      </c>
      <c r="AP2" s="49" t="s">
        <v>214</v>
      </c>
      <c r="AQ2" s="49" t="s">
        <v>228</v>
      </c>
      <c r="AR2" s="49" t="s">
        <v>271</v>
      </c>
      <c r="AS2" s="49" t="s">
        <v>262</v>
      </c>
      <c r="AT2" s="49" t="s">
        <v>301</v>
      </c>
      <c r="AU2" s="49" t="s">
        <v>258</v>
      </c>
      <c r="AV2" s="49" t="s">
        <v>233</v>
      </c>
      <c r="AW2" s="49" t="s">
        <v>130</v>
      </c>
      <c r="AX2" s="49" t="s">
        <v>242</v>
      </c>
      <c r="AY2" s="49" t="s">
        <v>216</v>
      </c>
      <c r="AZ2" s="49" t="s">
        <v>247</v>
      </c>
      <c r="BA2" s="49" t="s">
        <v>141</v>
      </c>
      <c r="BB2" s="49" t="s">
        <v>229</v>
      </c>
      <c r="BC2" s="49" t="s">
        <v>151</v>
      </c>
      <c r="BD2" s="49" t="s">
        <v>135</v>
      </c>
      <c r="BE2" s="49" t="s">
        <v>132</v>
      </c>
      <c r="BF2" s="49" t="s">
        <v>172</v>
      </c>
      <c r="BG2" s="49" t="s">
        <v>93</v>
      </c>
      <c r="BH2" s="49" t="s">
        <v>137</v>
      </c>
      <c r="BI2" s="49" t="s">
        <v>249</v>
      </c>
      <c r="BJ2" s="49" t="s">
        <v>281</v>
      </c>
      <c r="BK2" s="49" t="s">
        <v>237</v>
      </c>
      <c r="BL2" s="49" t="s">
        <v>134</v>
      </c>
      <c r="BM2" s="49" t="s">
        <v>148</v>
      </c>
      <c r="BN2" s="49" t="s">
        <v>278</v>
      </c>
      <c r="BO2" s="49" t="s">
        <v>222</v>
      </c>
      <c r="BP2" s="49" t="s">
        <v>177</v>
      </c>
      <c r="BQ2" s="49" t="s">
        <v>231</v>
      </c>
      <c r="BR2" s="49" t="s">
        <v>88</v>
      </c>
      <c r="BS2" s="49" t="s">
        <v>158</v>
      </c>
      <c r="BT2" s="49" t="s">
        <v>253</v>
      </c>
      <c r="BU2" s="49" t="s">
        <v>235</v>
      </c>
      <c r="BV2" s="49" t="s">
        <v>252</v>
      </c>
      <c r="BW2" s="49" t="s">
        <v>227</v>
      </c>
      <c r="BX2" s="49" t="s">
        <v>155</v>
      </c>
      <c r="BY2" s="49" t="s">
        <v>153</v>
      </c>
      <c r="BZ2" s="49" t="s">
        <v>110</v>
      </c>
      <c r="CA2" s="49" t="s">
        <v>269</v>
      </c>
      <c r="CB2" s="49" t="s">
        <v>170</v>
      </c>
      <c r="CC2" s="49" t="s">
        <v>95</v>
      </c>
      <c r="CD2" s="49" t="s">
        <v>302</v>
      </c>
      <c r="CE2" s="49" t="s">
        <v>260</v>
      </c>
      <c r="CF2" s="49" t="s">
        <v>98</v>
      </c>
    </row>
    <row r="3" spans="1:84" s="6" customFormat="1" ht="12.75">
      <c r="A3" s="5"/>
      <c r="B3" s="83" t="s">
        <v>117</v>
      </c>
      <c r="C3" s="77" t="s">
        <v>118</v>
      </c>
      <c r="D3" s="84" t="s">
        <v>119</v>
      </c>
      <c r="E3" s="77" t="s">
        <v>120</v>
      </c>
      <c r="F3" s="39" t="s">
        <v>121</v>
      </c>
      <c r="G3" s="77" t="s">
        <v>203</v>
      </c>
      <c r="H3" s="26">
        <v>2010</v>
      </c>
      <c r="I3" s="26">
        <v>2011</v>
      </c>
      <c r="J3" s="26">
        <v>2012</v>
      </c>
      <c r="K3" s="26">
        <v>2013</v>
      </c>
      <c r="L3" s="26">
        <v>2014</v>
      </c>
      <c r="M3" s="26">
        <v>2015</v>
      </c>
      <c r="N3" s="26">
        <v>2016</v>
      </c>
      <c r="O3" s="26">
        <v>2017</v>
      </c>
      <c r="P3" s="26">
        <v>2018</v>
      </c>
      <c r="Q3" s="26">
        <v>2019</v>
      </c>
      <c r="R3" s="78">
        <v>2020</v>
      </c>
      <c r="S3" s="78">
        <v>2020</v>
      </c>
      <c r="T3" s="78">
        <v>2020</v>
      </c>
      <c r="U3" s="92">
        <v>2020</v>
      </c>
      <c r="V3" s="26" t="s">
        <v>207</v>
      </c>
      <c r="W3" s="64" t="s">
        <v>184</v>
      </c>
      <c r="X3" s="64" t="s">
        <v>223</v>
      </c>
      <c r="Y3" s="64" t="s">
        <v>313</v>
      </c>
      <c r="Z3" s="6" t="s">
        <v>74</v>
      </c>
      <c r="AA3" s="6" t="s">
        <v>74</v>
      </c>
      <c r="AB3" s="6" t="s">
        <v>74</v>
      </c>
      <c r="AC3" s="6" t="s">
        <v>180</v>
      </c>
      <c r="AD3" s="6" t="s">
        <v>180</v>
      </c>
      <c r="AE3" s="6" t="s">
        <v>73</v>
      </c>
      <c r="AF3" s="6" t="s">
        <v>73</v>
      </c>
      <c r="AG3" s="6" t="s">
        <v>0</v>
      </c>
      <c r="AH3" s="6" t="s">
        <v>0</v>
      </c>
      <c r="AI3" s="6" t="s">
        <v>101</v>
      </c>
      <c r="AJ3" s="6" t="s">
        <v>101</v>
      </c>
      <c r="AK3" s="6" t="s">
        <v>149</v>
      </c>
      <c r="AL3" s="6" t="s">
        <v>217</v>
      </c>
      <c r="AM3" s="6" t="s">
        <v>204</v>
      </c>
      <c r="AN3" s="6" t="s">
        <v>90</v>
      </c>
      <c r="AO3" s="6" t="s">
        <v>90</v>
      </c>
      <c r="AP3" s="6" t="s">
        <v>82</v>
      </c>
      <c r="AQ3" s="6" t="s">
        <v>82</v>
      </c>
      <c r="AR3" s="6" t="s">
        <v>150</v>
      </c>
      <c r="AS3" s="6" t="s">
        <v>150</v>
      </c>
      <c r="AT3" s="6" t="s">
        <v>150</v>
      </c>
      <c r="AU3" s="6" t="s">
        <v>150</v>
      </c>
      <c r="AV3" s="6" t="s">
        <v>232</v>
      </c>
      <c r="AW3" s="6" t="s">
        <v>106</v>
      </c>
      <c r="AX3" s="6" t="s">
        <v>99</v>
      </c>
      <c r="AY3" s="6" t="s">
        <v>99</v>
      </c>
      <c r="AZ3" s="6" t="s">
        <v>99</v>
      </c>
      <c r="BA3" s="6" t="s">
        <v>140</v>
      </c>
      <c r="BB3" s="6" t="s">
        <v>105</v>
      </c>
      <c r="BC3" s="6" t="s">
        <v>105</v>
      </c>
      <c r="BD3" s="6" t="s">
        <v>105</v>
      </c>
      <c r="BE3" s="6" t="s">
        <v>131</v>
      </c>
      <c r="BF3" s="6" t="s">
        <v>131</v>
      </c>
      <c r="BG3" s="6" t="s">
        <v>76</v>
      </c>
      <c r="BH3" s="6" t="s">
        <v>76</v>
      </c>
      <c r="BI3" s="6" t="s">
        <v>76</v>
      </c>
      <c r="BJ3" s="6" t="s">
        <v>147</v>
      </c>
      <c r="BK3" s="6" t="s">
        <v>147</v>
      </c>
      <c r="BL3" s="6" t="s">
        <v>147</v>
      </c>
      <c r="BM3" s="6" t="s">
        <v>147</v>
      </c>
      <c r="BN3" s="6" t="s">
        <v>147</v>
      </c>
      <c r="BO3" s="6" t="s">
        <v>221</v>
      </c>
      <c r="BP3" s="6" t="s">
        <v>215</v>
      </c>
      <c r="BQ3" s="6" t="s">
        <v>79</v>
      </c>
      <c r="BR3" s="6" t="s">
        <v>79</v>
      </c>
      <c r="BS3" s="6" t="s">
        <v>79</v>
      </c>
      <c r="BT3" s="6" t="s">
        <v>79</v>
      </c>
      <c r="BU3" s="6" t="s">
        <v>79</v>
      </c>
      <c r="BV3" s="6" t="s">
        <v>79</v>
      </c>
      <c r="BW3" s="6" t="s">
        <v>79</v>
      </c>
      <c r="BX3" s="6" t="s">
        <v>79</v>
      </c>
      <c r="BY3" s="6" t="s">
        <v>79</v>
      </c>
      <c r="BZ3" s="6" t="s">
        <v>79</v>
      </c>
      <c r="CA3" s="6" t="s">
        <v>94</v>
      </c>
      <c r="CB3" s="6" t="s">
        <v>94</v>
      </c>
      <c r="CC3" s="6" t="s">
        <v>94</v>
      </c>
      <c r="CD3" s="6" t="s">
        <v>94</v>
      </c>
      <c r="CE3" s="6" t="s">
        <v>94</v>
      </c>
      <c r="CF3" s="6" t="s">
        <v>97</v>
      </c>
    </row>
    <row r="4" spans="1:84" ht="12.75">
      <c r="A4" s="13" t="s">
        <v>1</v>
      </c>
      <c r="B4" s="40">
        <v>253</v>
      </c>
      <c r="C4" s="41">
        <v>380</v>
      </c>
      <c r="D4" s="13">
        <v>384</v>
      </c>
      <c r="E4" s="41">
        <v>411</v>
      </c>
      <c r="F4" s="54">
        <v>479.7</v>
      </c>
      <c r="G4" s="54">
        <f>(H4+I4+J4+K4+L4+M4+N4+O4+P4+Q4)/10</f>
        <v>604.86</v>
      </c>
      <c r="H4" s="28">
        <v>627</v>
      </c>
      <c r="I4" s="28">
        <v>543</v>
      </c>
      <c r="J4" s="28">
        <v>593</v>
      </c>
      <c r="K4" s="28">
        <v>594</v>
      </c>
      <c r="L4" s="28">
        <v>604</v>
      </c>
      <c r="M4" s="28">
        <v>665</v>
      </c>
      <c r="N4" s="28">
        <v>612</v>
      </c>
      <c r="O4" s="28">
        <v>619</v>
      </c>
      <c r="P4" s="28">
        <v>590</v>
      </c>
      <c r="Q4" s="28">
        <v>601.6</v>
      </c>
      <c r="R4" s="79">
        <f>SUM(T4)</f>
        <v>581.9999999999999</v>
      </c>
      <c r="S4" s="79">
        <f>COUNT(V4:CF4)</f>
        <v>63</v>
      </c>
      <c r="T4" s="79">
        <f>SUM(V4:IV4)</f>
        <v>581.9999999999999</v>
      </c>
      <c r="U4" s="93"/>
      <c r="V4" s="59">
        <v>10</v>
      </c>
      <c r="W4" s="16">
        <v>13.2</v>
      </c>
      <c r="X4" s="16">
        <v>12</v>
      </c>
      <c r="Y4" s="16">
        <v>8.1</v>
      </c>
      <c r="Z4" s="14">
        <v>12</v>
      </c>
      <c r="AA4" s="14">
        <v>14.4</v>
      </c>
      <c r="AB4" s="14">
        <v>10.3</v>
      </c>
      <c r="AC4" s="14">
        <v>9.5</v>
      </c>
      <c r="AD4" s="14">
        <v>7.1</v>
      </c>
      <c r="AE4" s="14">
        <v>10.8</v>
      </c>
      <c r="AF4" s="14">
        <v>9.5</v>
      </c>
      <c r="AG4" s="14">
        <v>6.3</v>
      </c>
      <c r="AH4" s="13">
        <v>11.6</v>
      </c>
      <c r="AI4" s="13">
        <v>8.3</v>
      </c>
      <c r="AJ4" s="18">
        <v>9</v>
      </c>
      <c r="AK4" s="18">
        <v>11</v>
      </c>
      <c r="AL4" s="18">
        <v>5.1</v>
      </c>
      <c r="AM4" s="18">
        <v>10.6</v>
      </c>
      <c r="AN4" s="16">
        <v>11.3</v>
      </c>
      <c r="AO4" s="16">
        <v>7.3</v>
      </c>
      <c r="AP4" s="16">
        <v>11.6</v>
      </c>
      <c r="AQ4" s="16">
        <v>9.8</v>
      </c>
      <c r="AR4" s="16">
        <v>13.2</v>
      </c>
      <c r="AS4" s="16">
        <v>6.3</v>
      </c>
      <c r="AT4" s="16">
        <v>10.5</v>
      </c>
      <c r="AU4" s="16">
        <v>7.2</v>
      </c>
      <c r="AV4" s="16">
        <v>12.9</v>
      </c>
      <c r="AW4" s="16">
        <v>12.4</v>
      </c>
      <c r="AX4" s="16">
        <v>10.5</v>
      </c>
      <c r="AY4" s="16">
        <v>11.5</v>
      </c>
      <c r="AZ4" s="16">
        <v>11.5</v>
      </c>
      <c r="BA4" s="16">
        <v>10.7</v>
      </c>
      <c r="BB4" s="16">
        <v>9.5</v>
      </c>
      <c r="BC4" s="14">
        <v>9.3</v>
      </c>
      <c r="BD4" s="14">
        <v>6.2</v>
      </c>
      <c r="BE4" s="14">
        <v>11</v>
      </c>
      <c r="BF4" s="14">
        <v>9.7</v>
      </c>
      <c r="BG4" s="14">
        <v>10.7</v>
      </c>
      <c r="BH4" s="14">
        <v>10.4</v>
      </c>
      <c r="BI4" s="14">
        <v>7</v>
      </c>
      <c r="BJ4" s="14">
        <v>6</v>
      </c>
      <c r="BK4" s="14">
        <v>7.7</v>
      </c>
      <c r="BL4" s="14">
        <v>8.5</v>
      </c>
      <c r="BM4" s="14">
        <v>6</v>
      </c>
      <c r="BN4" s="14">
        <v>5.7</v>
      </c>
      <c r="BO4" s="14">
        <v>7.1</v>
      </c>
      <c r="BP4" s="14">
        <v>12</v>
      </c>
      <c r="BQ4" s="14">
        <v>6.4</v>
      </c>
      <c r="BR4" s="14">
        <v>7.6</v>
      </c>
      <c r="BS4" s="14">
        <v>9.4</v>
      </c>
      <c r="BT4" s="14">
        <v>5.5</v>
      </c>
      <c r="BU4" s="14">
        <v>10.3</v>
      </c>
      <c r="BV4" s="14">
        <v>10.5</v>
      </c>
      <c r="BW4" s="14">
        <v>10.4</v>
      </c>
      <c r="BX4" s="14">
        <v>8</v>
      </c>
      <c r="BY4" s="14">
        <v>8.3</v>
      </c>
      <c r="BZ4" s="14">
        <v>7.5</v>
      </c>
      <c r="CA4" s="14">
        <v>11</v>
      </c>
      <c r="CB4" s="14">
        <v>8</v>
      </c>
      <c r="CC4" s="14">
        <v>4.7</v>
      </c>
      <c r="CD4" s="14">
        <v>7</v>
      </c>
      <c r="CE4" s="14">
        <v>7</v>
      </c>
      <c r="CF4" s="18">
        <v>8.1</v>
      </c>
    </row>
    <row r="5" spans="1:84" ht="12.75">
      <c r="A5" s="60" t="s">
        <v>186</v>
      </c>
      <c r="B5" s="40"/>
      <c r="C5" s="41"/>
      <c r="D5" s="76" t="s">
        <v>187</v>
      </c>
      <c r="E5" s="75" t="s">
        <v>187</v>
      </c>
      <c r="F5" s="54"/>
      <c r="G5" s="37">
        <f aca="true" t="shared" si="0" ref="G5:G70">(H5+I5+J5+K5+L5+M5+N5+O5+P5+Q5)/10</f>
        <v>0.002019386106623586</v>
      </c>
      <c r="H5" s="28"/>
      <c r="I5" s="28"/>
      <c r="J5" s="27">
        <v>0.02019386106623586</v>
      </c>
      <c r="K5" s="27"/>
      <c r="L5" s="27"/>
      <c r="M5" s="27"/>
      <c r="N5" s="27"/>
      <c r="O5" s="27"/>
      <c r="P5" s="27"/>
      <c r="Q5" s="27"/>
      <c r="R5" s="53">
        <f>T5*10/$R$4</f>
        <v>0</v>
      </c>
      <c r="S5" s="80">
        <f>COUNT(V5:CF5)</f>
        <v>0</v>
      </c>
      <c r="T5" s="80">
        <f>SUM(V5:IV5)</f>
        <v>0</v>
      </c>
      <c r="U5" s="87">
        <f>IF(COUNT(H5:P5)=0,"",IF(SUM(H5:P5)/COUNT($H$4:$P$4)&lt;0.1,"",IF(R5&lt;0.1,"",R5/(SUM(H5:P5)/COUNT($H$4:$P$4)))))</f>
      </c>
      <c r="V5" s="20"/>
      <c r="W5" s="59"/>
      <c r="X5" s="59"/>
      <c r="Y5" s="59"/>
      <c r="Z5" s="56"/>
      <c r="AA5" s="56"/>
      <c r="AB5" s="56"/>
      <c r="AC5" s="56"/>
      <c r="AD5" s="56"/>
      <c r="AE5" s="56"/>
      <c r="AF5" s="56"/>
      <c r="AG5" s="56"/>
      <c r="AH5" s="55"/>
      <c r="AI5" s="55"/>
      <c r="AJ5" s="55"/>
      <c r="AK5" s="58"/>
      <c r="AL5" s="58"/>
      <c r="AM5" s="58"/>
      <c r="AN5" s="59"/>
      <c r="AO5" s="59"/>
      <c r="AP5" s="59"/>
      <c r="AQ5" s="59"/>
      <c r="AR5" s="59"/>
      <c r="AS5" s="59"/>
      <c r="AT5" s="59"/>
      <c r="AU5" s="59"/>
      <c r="AV5" s="20"/>
      <c r="AW5" s="59"/>
      <c r="AX5" s="59"/>
      <c r="AY5" s="59"/>
      <c r="AZ5" s="59"/>
      <c r="BA5" s="59"/>
      <c r="BB5" s="59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8"/>
    </row>
    <row r="6" spans="1:84" ht="12.75">
      <c r="A6" s="60" t="s">
        <v>197</v>
      </c>
      <c r="B6" s="40"/>
      <c r="C6" s="75" t="s">
        <v>187</v>
      </c>
      <c r="D6" s="68"/>
      <c r="E6" s="69"/>
      <c r="F6" s="54"/>
      <c r="G6" s="37">
        <f t="shared" si="0"/>
        <v>0.001585288522511097</v>
      </c>
      <c r="H6" s="28"/>
      <c r="I6" s="28"/>
      <c r="J6" s="27"/>
      <c r="K6" s="27"/>
      <c r="L6" s="27"/>
      <c r="M6" s="27"/>
      <c r="N6" s="27">
        <v>0.01585288522511097</v>
      </c>
      <c r="O6" s="27"/>
      <c r="P6" s="27"/>
      <c r="Q6" s="27"/>
      <c r="R6" s="53">
        <f>T6*10/$R$4</f>
        <v>0</v>
      </c>
      <c r="S6" s="81">
        <f aca="true" t="shared" si="1" ref="S6:S78">COUNT(V6:CF6)</f>
        <v>0</v>
      </c>
      <c r="T6" s="81">
        <f>SUM(V6:IV6)</f>
        <v>0</v>
      </c>
      <c r="U6" s="87">
        <f aca="true" t="shared" si="2" ref="U6:U71">IF(COUNT(H6:P6)=0,"",IF(SUM(H6:P6)/COUNT($H$4:$P$4)&lt;0.1,"",IF(R6&lt;0.1,"",R6/(SUM(H6:P6)/COUNT($H$4:$P$4)))))</f>
      </c>
      <c r="V6" s="20"/>
      <c r="W6" s="59"/>
      <c r="X6" s="59"/>
      <c r="Y6" s="59"/>
      <c r="Z6" s="56"/>
      <c r="AA6" s="56"/>
      <c r="AB6" s="56"/>
      <c r="AC6" s="56"/>
      <c r="AD6" s="28"/>
      <c r="AE6" s="56"/>
      <c r="AF6" s="56"/>
      <c r="AG6" s="56"/>
      <c r="AH6" s="55"/>
      <c r="AI6" s="55"/>
      <c r="AJ6" s="55"/>
      <c r="AK6" s="58"/>
      <c r="AL6" s="58"/>
      <c r="AM6" s="58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8"/>
    </row>
    <row r="7" spans="1:84" ht="12.75">
      <c r="A7" s="60" t="s">
        <v>166</v>
      </c>
      <c r="B7" s="40"/>
      <c r="C7" s="41"/>
      <c r="D7" s="13"/>
      <c r="E7" s="41">
        <v>0.01</v>
      </c>
      <c r="F7" s="37">
        <v>0.01</v>
      </c>
      <c r="G7" s="37">
        <f t="shared" si="0"/>
        <v>0.04611384648565664</v>
      </c>
      <c r="H7" s="27"/>
      <c r="I7" s="27"/>
      <c r="J7" s="27"/>
      <c r="K7" s="27">
        <v>0.020337604230221677</v>
      </c>
      <c r="L7" s="27">
        <v>0.1</v>
      </c>
      <c r="M7" s="27">
        <v>0.29</v>
      </c>
      <c r="N7" s="27"/>
      <c r="O7" s="27"/>
      <c r="P7" s="27">
        <v>0.017556179775280897</v>
      </c>
      <c r="Q7" s="27">
        <v>0.03324468085106383</v>
      </c>
      <c r="R7" s="96">
        <f>T7*10/$R$4</f>
        <v>0.2749140893470791</v>
      </c>
      <c r="S7" s="97">
        <v>7</v>
      </c>
      <c r="T7" s="97">
        <v>16</v>
      </c>
      <c r="U7" s="98"/>
      <c r="V7" s="99"/>
      <c r="W7" s="99"/>
      <c r="X7" s="99"/>
      <c r="Y7" s="99"/>
      <c r="Z7" s="100"/>
      <c r="AA7" s="100"/>
      <c r="AB7" s="99"/>
      <c r="AC7" s="99"/>
      <c r="AD7" s="100"/>
      <c r="AE7" s="99"/>
      <c r="AF7" s="99"/>
      <c r="AG7" s="99"/>
      <c r="AH7" s="101"/>
      <c r="AI7" s="101"/>
      <c r="AJ7" s="101"/>
      <c r="AK7" s="101"/>
      <c r="AL7" s="101"/>
      <c r="AM7" s="101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99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99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2"/>
    </row>
    <row r="8" spans="1:77" ht="12.75">
      <c r="A8" s="1" t="s">
        <v>2</v>
      </c>
      <c r="B8" s="36"/>
      <c r="C8" s="74" t="s">
        <v>187</v>
      </c>
      <c r="D8" s="74" t="s">
        <v>187</v>
      </c>
      <c r="E8" s="36">
        <v>0.34</v>
      </c>
      <c r="F8" s="37">
        <v>0.031</v>
      </c>
      <c r="G8" s="37">
        <f t="shared" si="0"/>
        <v>0.7830053191489361</v>
      </c>
      <c r="H8" s="27"/>
      <c r="I8" s="27">
        <v>0.09</v>
      </c>
      <c r="J8" s="27">
        <v>0.93</v>
      </c>
      <c r="K8" s="27">
        <v>0.15</v>
      </c>
      <c r="L8" s="27">
        <v>0.65</v>
      </c>
      <c r="M8" s="27">
        <v>1.05</v>
      </c>
      <c r="N8" s="27">
        <v>1.23</v>
      </c>
      <c r="O8" s="27">
        <v>1.26</v>
      </c>
      <c r="P8" s="27">
        <v>1.24</v>
      </c>
      <c r="Q8" s="27">
        <v>1.2300531914893618</v>
      </c>
      <c r="R8" s="53">
        <f>T8*10/$R$4</f>
        <v>8.762886597938145</v>
      </c>
      <c r="S8" s="81">
        <f t="shared" si="1"/>
        <v>14</v>
      </c>
      <c r="T8" s="81">
        <f>SUM(V8:IV8)</f>
        <v>510</v>
      </c>
      <c r="U8" s="87">
        <f t="shared" si="2"/>
        <v>11.949390815370199</v>
      </c>
      <c r="V8" s="20"/>
      <c r="W8" s="20">
        <v>7</v>
      </c>
      <c r="X8" s="20">
        <v>15</v>
      </c>
      <c r="Y8" s="20">
        <v>1</v>
      </c>
      <c r="AD8">
        <v>24</v>
      </c>
      <c r="AF8">
        <v>5</v>
      </c>
      <c r="AT8">
        <v>30</v>
      </c>
      <c r="AU8">
        <v>27</v>
      </c>
      <c r="AX8">
        <v>3</v>
      </c>
      <c r="BD8">
        <v>22</v>
      </c>
      <c r="BH8">
        <v>7</v>
      </c>
      <c r="BU8">
        <v>180</v>
      </c>
      <c r="BV8">
        <v>2</v>
      </c>
      <c r="BW8">
        <v>17</v>
      </c>
      <c r="BY8">
        <v>170</v>
      </c>
    </row>
    <row r="9" spans="1:81" ht="12.75">
      <c r="A9" s="1" t="s">
        <v>3</v>
      </c>
      <c r="B9" s="36"/>
      <c r="C9" s="36">
        <v>0.25</v>
      </c>
      <c r="D9" s="36">
        <v>0.61</v>
      </c>
      <c r="E9" s="37">
        <v>3.85</v>
      </c>
      <c r="F9" s="37">
        <v>1.4087521943253727</v>
      </c>
      <c r="G9" s="37">
        <f t="shared" si="0"/>
        <v>3.2623590425531916</v>
      </c>
      <c r="H9" s="27">
        <v>0.45</v>
      </c>
      <c r="I9" s="27">
        <v>1.12</v>
      </c>
      <c r="J9" s="27">
        <v>1.23</v>
      </c>
      <c r="K9" s="27">
        <v>1.36</v>
      </c>
      <c r="L9" s="27">
        <v>4.69</v>
      </c>
      <c r="M9" s="27">
        <v>6.36</v>
      </c>
      <c r="N9" s="27">
        <v>6.29</v>
      </c>
      <c r="O9" s="27">
        <v>3.83</v>
      </c>
      <c r="P9" s="27">
        <v>2.39</v>
      </c>
      <c r="Q9" s="27">
        <v>4.903590425531915</v>
      </c>
      <c r="R9" s="53">
        <f aca="true" t="shared" si="3" ref="R9:R109">T9*10/$R$4</f>
        <v>10.584192439862544</v>
      </c>
      <c r="S9" s="81">
        <f t="shared" si="1"/>
        <v>26</v>
      </c>
      <c r="T9" s="81">
        <f>SUM(V9:IV9)</f>
        <v>616</v>
      </c>
      <c r="U9" s="87">
        <f t="shared" si="2"/>
        <v>3.436426116838488</v>
      </c>
      <c r="V9" s="20"/>
      <c r="W9" s="20">
        <v>4</v>
      </c>
      <c r="X9" s="20">
        <v>89</v>
      </c>
      <c r="Y9" s="20">
        <v>31</v>
      </c>
      <c r="AA9" s="20">
        <v>8</v>
      </c>
      <c r="AB9">
        <v>5</v>
      </c>
      <c r="AC9">
        <v>93</v>
      </c>
      <c r="AD9">
        <v>14</v>
      </c>
      <c r="AE9">
        <v>142</v>
      </c>
      <c r="AF9">
        <v>16</v>
      </c>
      <c r="AI9">
        <v>21</v>
      </c>
      <c r="AL9">
        <v>4</v>
      </c>
      <c r="AO9">
        <v>10</v>
      </c>
      <c r="AT9">
        <v>4</v>
      </c>
      <c r="AU9">
        <v>4</v>
      </c>
      <c r="AX9">
        <v>20</v>
      </c>
      <c r="AY9">
        <v>20</v>
      </c>
      <c r="AZ9">
        <v>15</v>
      </c>
      <c r="BG9">
        <v>7</v>
      </c>
      <c r="BH9">
        <v>10</v>
      </c>
      <c r="BJ9">
        <v>20</v>
      </c>
      <c r="BO9">
        <v>8</v>
      </c>
      <c r="BU9">
        <v>9</v>
      </c>
      <c r="BV9">
        <v>12</v>
      </c>
      <c r="BW9">
        <v>2</v>
      </c>
      <c r="BY9">
        <v>23</v>
      </c>
      <c r="CC9">
        <v>25</v>
      </c>
    </row>
    <row r="10" spans="1:83" ht="12.75">
      <c r="A10" s="1" t="s">
        <v>4</v>
      </c>
      <c r="B10" s="36"/>
      <c r="C10" s="36"/>
      <c r="D10" s="36">
        <v>0.01</v>
      </c>
      <c r="E10" s="36">
        <v>0.06</v>
      </c>
      <c r="F10" s="37">
        <v>0.19932986323739538</v>
      </c>
      <c r="G10" s="37">
        <f t="shared" si="0"/>
        <v>1.310463961271814</v>
      </c>
      <c r="H10" s="27">
        <v>0.06</v>
      </c>
      <c r="I10" s="27"/>
      <c r="J10" s="27">
        <v>0.29</v>
      </c>
      <c r="K10" s="27">
        <v>0.08</v>
      </c>
      <c r="L10" s="27">
        <v>4.27</v>
      </c>
      <c r="M10" s="27">
        <v>3.54</v>
      </c>
      <c r="N10" s="27">
        <v>1.25</v>
      </c>
      <c r="O10" s="27">
        <v>1.45</v>
      </c>
      <c r="P10" s="27">
        <v>0.07022471910112359</v>
      </c>
      <c r="Q10" s="27">
        <v>2.0944148936170213</v>
      </c>
      <c r="R10" s="53">
        <f t="shared" si="3"/>
        <v>7.697594501718214</v>
      </c>
      <c r="S10" s="81">
        <f t="shared" si="1"/>
        <v>39</v>
      </c>
      <c r="T10" s="81">
        <f>SUM(V10:IV10)</f>
        <v>448</v>
      </c>
      <c r="U10" s="87">
        <f t="shared" si="2"/>
        <v>6.292183155469677</v>
      </c>
      <c r="V10" s="20">
        <v>2</v>
      </c>
      <c r="W10" s="20">
        <v>3</v>
      </c>
      <c r="X10" s="20">
        <v>5</v>
      </c>
      <c r="Y10" s="20">
        <v>4</v>
      </c>
      <c r="Z10">
        <v>5</v>
      </c>
      <c r="AE10">
        <v>14</v>
      </c>
      <c r="AF10">
        <v>12</v>
      </c>
      <c r="AG10">
        <v>2</v>
      </c>
      <c r="AH10">
        <v>33</v>
      </c>
      <c r="AI10">
        <v>37</v>
      </c>
      <c r="AK10">
        <v>5</v>
      </c>
      <c r="AN10">
        <v>14</v>
      </c>
      <c r="AO10">
        <v>35</v>
      </c>
      <c r="AP10">
        <v>3</v>
      </c>
      <c r="AQ10">
        <v>8</v>
      </c>
      <c r="AR10">
        <v>2</v>
      </c>
      <c r="AS10">
        <v>1</v>
      </c>
      <c r="AT10">
        <v>32</v>
      </c>
      <c r="AU10">
        <v>7</v>
      </c>
      <c r="AW10">
        <v>4</v>
      </c>
      <c r="AX10">
        <v>5</v>
      </c>
      <c r="AY10">
        <v>4</v>
      </c>
      <c r="AZ10">
        <v>11</v>
      </c>
      <c r="BA10">
        <v>3</v>
      </c>
      <c r="BC10">
        <v>2</v>
      </c>
      <c r="BD10">
        <v>1</v>
      </c>
      <c r="BE10">
        <v>14</v>
      </c>
      <c r="BF10">
        <v>2</v>
      </c>
      <c r="BH10">
        <v>4</v>
      </c>
      <c r="BJ10">
        <v>11</v>
      </c>
      <c r="BT10">
        <v>44</v>
      </c>
      <c r="BV10">
        <v>2</v>
      </c>
      <c r="BW10">
        <v>2</v>
      </c>
      <c r="BY10">
        <v>7</v>
      </c>
      <c r="CA10">
        <v>22</v>
      </c>
      <c r="CB10">
        <v>2</v>
      </c>
      <c r="CC10">
        <v>3</v>
      </c>
      <c r="CD10">
        <v>39</v>
      </c>
      <c r="CE10">
        <v>42</v>
      </c>
    </row>
    <row r="11" spans="1:25" ht="12.75">
      <c r="A11" s="1" t="s">
        <v>213</v>
      </c>
      <c r="B11" s="36"/>
      <c r="C11" s="36"/>
      <c r="D11" s="36"/>
      <c r="E11" s="36"/>
      <c r="F11" s="37"/>
      <c r="G11" s="37">
        <f t="shared" si="0"/>
        <v>0.003</v>
      </c>
      <c r="H11" s="27"/>
      <c r="I11" s="27"/>
      <c r="J11" s="27"/>
      <c r="K11" s="27"/>
      <c r="L11" s="27">
        <v>0.03</v>
      </c>
      <c r="M11" s="27"/>
      <c r="N11" s="27"/>
      <c r="O11" s="27"/>
      <c r="P11" s="27"/>
      <c r="Q11" s="27"/>
      <c r="R11" s="53">
        <f aca="true" t="shared" si="4" ref="R11:R17">T11*10/$R$4</f>
        <v>0</v>
      </c>
      <c r="S11" s="81">
        <f>COUNT(V11:CF11)</f>
        <v>0</v>
      </c>
      <c r="T11" s="81">
        <f>SUM(V11:IV11)</f>
        <v>0</v>
      </c>
      <c r="U11" s="87">
        <f t="shared" si="2"/>
      </c>
      <c r="V11" s="20"/>
      <c r="W11" s="20"/>
      <c r="X11" s="20"/>
      <c r="Y11" s="20"/>
    </row>
    <row r="12" spans="1:77" ht="12.75">
      <c r="A12" s="107" t="s">
        <v>307</v>
      </c>
      <c r="B12" s="36"/>
      <c r="C12" s="36"/>
      <c r="D12" s="36"/>
      <c r="E12" s="36"/>
      <c r="F12" s="37"/>
      <c r="G12" s="37">
        <f t="shared" si="0"/>
        <v>0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53">
        <f>T12*10/$R$4</f>
        <v>0.20618556701030932</v>
      </c>
      <c r="S12" s="81">
        <f>COUNT(V12:CF12)</f>
        <v>3</v>
      </c>
      <c r="T12" s="81">
        <f>SUM(V12:IV12)</f>
        <v>12</v>
      </c>
      <c r="U12" s="87"/>
      <c r="V12" s="20"/>
      <c r="W12" s="20">
        <v>4</v>
      </c>
      <c r="X12" s="20">
        <v>7</v>
      </c>
      <c r="Y12" s="20"/>
      <c r="BY12">
        <v>1</v>
      </c>
    </row>
    <row r="13" spans="1:77" ht="12.75">
      <c r="A13" s="1" t="s">
        <v>219</v>
      </c>
      <c r="B13" s="36"/>
      <c r="C13" s="36"/>
      <c r="D13" s="36"/>
      <c r="E13" s="36"/>
      <c r="F13" s="37"/>
      <c r="G13" s="37">
        <f t="shared" si="0"/>
        <v>0.3947022385835014</v>
      </c>
      <c r="H13" s="27"/>
      <c r="I13" s="27"/>
      <c r="J13" s="27"/>
      <c r="K13" s="27"/>
      <c r="L13" s="27">
        <v>3.59</v>
      </c>
      <c r="M13" s="27">
        <v>0.11</v>
      </c>
      <c r="N13" s="27"/>
      <c r="O13" s="27">
        <v>0.11404366243075921</v>
      </c>
      <c r="P13" s="27"/>
      <c r="Q13" s="27">
        <v>0.13297872340425532</v>
      </c>
      <c r="R13" s="53">
        <f t="shared" si="4"/>
        <v>4.63917525773196</v>
      </c>
      <c r="S13" s="81">
        <f>COUNT(V13:CF13)</f>
        <v>10</v>
      </c>
      <c r="T13" s="81">
        <f>SUM(V13:IV13)</f>
        <v>270</v>
      </c>
      <c r="U13" s="87">
        <f t="shared" si="2"/>
        <v>10.94706327849901</v>
      </c>
      <c r="V13" s="20"/>
      <c r="W13" s="20">
        <v>34</v>
      </c>
      <c r="X13" s="20"/>
      <c r="Y13" s="20"/>
      <c r="AF13">
        <v>39</v>
      </c>
      <c r="AH13">
        <v>40</v>
      </c>
      <c r="AI13">
        <v>14</v>
      </c>
      <c r="AO13">
        <v>5</v>
      </c>
      <c r="AT13">
        <v>14</v>
      </c>
      <c r="BM13">
        <v>11</v>
      </c>
      <c r="BT13">
        <v>2</v>
      </c>
      <c r="BU13">
        <v>2</v>
      </c>
      <c r="BY13">
        <v>109</v>
      </c>
    </row>
    <row r="14" spans="1:81" ht="12.75">
      <c r="A14" s="1" t="s">
        <v>212</v>
      </c>
      <c r="B14" s="36"/>
      <c r="C14" s="36"/>
      <c r="D14" s="36"/>
      <c r="E14" s="36"/>
      <c r="F14" s="37"/>
      <c r="G14" s="37">
        <f t="shared" si="0"/>
        <v>0.06608434669068958</v>
      </c>
      <c r="H14" s="27"/>
      <c r="I14" s="27"/>
      <c r="J14" s="27"/>
      <c r="K14" s="27"/>
      <c r="L14" s="27">
        <v>0.25</v>
      </c>
      <c r="M14" s="27">
        <v>0.18</v>
      </c>
      <c r="N14" s="27">
        <v>0.03170577045022194</v>
      </c>
      <c r="O14" s="27">
        <v>0.016291951775822745</v>
      </c>
      <c r="P14" s="27"/>
      <c r="Q14" s="27">
        <v>0.18284574468085105</v>
      </c>
      <c r="R14" s="105">
        <f t="shared" si="4"/>
        <v>1.4776632302405501</v>
      </c>
      <c r="S14" s="81">
        <f>COUNT(V14:CF14)</f>
        <v>12</v>
      </c>
      <c r="T14" s="81">
        <f>SUM(V14:IV14)</f>
        <v>86</v>
      </c>
      <c r="U14" s="87">
        <f t="shared" si="2"/>
      </c>
      <c r="V14" s="20"/>
      <c r="W14" s="20">
        <v>25</v>
      </c>
      <c r="X14" s="20">
        <v>5</v>
      </c>
      <c r="Y14" s="20">
        <v>4</v>
      </c>
      <c r="AC14">
        <v>1</v>
      </c>
      <c r="AE14">
        <v>2</v>
      </c>
      <c r="AF14">
        <v>1</v>
      </c>
      <c r="AO14">
        <v>5</v>
      </c>
      <c r="AZ14">
        <v>31</v>
      </c>
      <c r="BH14">
        <v>4</v>
      </c>
      <c r="BU14">
        <v>1</v>
      </c>
      <c r="BY14">
        <v>6</v>
      </c>
      <c r="CC14">
        <v>1</v>
      </c>
    </row>
    <row r="15" spans="1:77" ht="12.75">
      <c r="A15" s="52" t="s">
        <v>157</v>
      </c>
      <c r="B15" s="36"/>
      <c r="C15" s="36"/>
      <c r="D15" s="36">
        <v>0.72</v>
      </c>
      <c r="E15" s="36">
        <v>0.12</v>
      </c>
      <c r="F15" s="37">
        <v>0.02</v>
      </c>
      <c r="G15" s="37">
        <f t="shared" si="0"/>
        <v>0.046</v>
      </c>
      <c r="H15" s="27"/>
      <c r="I15" s="27"/>
      <c r="J15" s="27"/>
      <c r="K15" s="27"/>
      <c r="L15" s="27">
        <v>0.08</v>
      </c>
      <c r="M15" s="27">
        <v>0.38</v>
      </c>
      <c r="N15" s="27"/>
      <c r="O15" s="27"/>
      <c r="P15" s="27"/>
      <c r="Q15" s="27"/>
      <c r="R15" s="53">
        <f t="shared" si="4"/>
        <v>0.9965635738831617</v>
      </c>
      <c r="S15" s="81">
        <f t="shared" si="1"/>
        <v>9</v>
      </c>
      <c r="T15" s="81">
        <f>SUM(V15:IV15)</f>
        <v>58</v>
      </c>
      <c r="U15" s="87">
        <f t="shared" si="2"/>
      </c>
      <c r="V15" s="20"/>
      <c r="W15" s="20">
        <v>2</v>
      </c>
      <c r="X15" s="20"/>
      <c r="Y15" s="20"/>
      <c r="AI15">
        <v>7</v>
      </c>
      <c r="AL15">
        <v>5</v>
      </c>
      <c r="AU15">
        <v>19</v>
      </c>
      <c r="AW15">
        <v>9</v>
      </c>
      <c r="AZ15">
        <v>5</v>
      </c>
      <c r="BH15">
        <v>2</v>
      </c>
      <c r="BT15">
        <v>6</v>
      </c>
      <c r="BY15">
        <v>3</v>
      </c>
    </row>
    <row r="16" spans="1:25" ht="12.75">
      <c r="A16" s="52" t="s">
        <v>188</v>
      </c>
      <c r="B16" s="36"/>
      <c r="C16" s="36"/>
      <c r="D16" s="74" t="s">
        <v>187</v>
      </c>
      <c r="E16" s="74" t="s">
        <v>187</v>
      </c>
      <c r="F16" s="37"/>
      <c r="G16" s="37">
        <f t="shared" si="0"/>
        <v>0.012</v>
      </c>
      <c r="H16" s="27"/>
      <c r="I16" s="27"/>
      <c r="J16" s="27"/>
      <c r="K16" s="27"/>
      <c r="L16" s="27">
        <v>0.12</v>
      </c>
      <c r="M16" s="27"/>
      <c r="N16" s="27"/>
      <c r="O16" s="27"/>
      <c r="P16" s="27"/>
      <c r="Q16" s="27"/>
      <c r="R16" s="53">
        <f t="shared" si="4"/>
        <v>0</v>
      </c>
      <c r="S16" s="81">
        <f t="shared" si="1"/>
        <v>0</v>
      </c>
      <c r="T16" s="81">
        <f>SUM(V16:IV16)</f>
        <v>0</v>
      </c>
      <c r="U16" s="87">
        <f t="shared" si="2"/>
      </c>
      <c r="V16" s="20"/>
      <c r="W16" s="20"/>
      <c r="X16" s="20"/>
      <c r="Y16" s="20"/>
    </row>
    <row r="17" spans="1:30" ht="12.75">
      <c r="A17" s="52" t="s">
        <v>161</v>
      </c>
      <c r="B17" s="36"/>
      <c r="C17" s="36"/>
      <c r="D17" s="36"/>
      <c r="E17" s="36">
        <v>0.01</v>
      </c>
      <c r="F17" s="37">
        <v>0.01</v>
      </c>
      <c r="G17" s="37">
        <f t="shared" si="0"/>
        <v>0.0018392495861688431</v>
      </c>
      <c r="H17" s="27"/>
      <c r="I17" s="27"/>
      <c r="J17" s="27"/>
      <c r="K17" s="27"/>
      <c r="L17" s="27"/>
      <c r="M17" s="27">
        <v>0.01839249586168843</v>
      </c>
      <c r="N17" s="27"/>
      <c r="O17" s="27"/>
      <c r="P17" s="27"/>
      <c r="Q17" s="27"/>
      <c r="R17" s="53">
        <f t="shared" si="4"/>
        <v>0</v>
      </c>
      <c r="S17" s="81">
        <f t="shared" si="1"/>
        <v>0</v>
      </c>
      <c r="T17" s="81">
        <f>SUM(V17:IV17)</f>
        <v>0</v>
      </c>
      <c r="U17" s="87">
        <f t="shared" si="2"/>
      </c>
      <c r="V17" s="20"/>
      <c r="W17" s="95"/>
      <c r="X17" s="95"/>
      <c r="Y17" s="95"/>
      <c r="Z17" s="95"/>
      <c r="AA17" s="95"/>
      <c r="AB17" s="95"/>
      <c r="AC17" s="95"/>
      <c r="AD17" s="95"/>
    </row>
    <row r="18" spans="1:81" ht="12.75">
      <c r="A18" s="1" t="s">
        <v>5</v>
      </c>
      <c r="B18" s="37">
        <v>28.8</v>
      </c>
      <c r="C18" s="37">
        <v>5.07</v>
      </c>
      <c r="D18" s="36">
        <v>23.77</v>
      </c>
      <c r="E18" s="36">
        <v>10.72</v>
      </c>
      <c r="F18" s="37">
        <v>20.578687283119006</v>
      </c>
      <c r="G18" s="37">
        <f t="shared" si="0"/>
        <v>15.574422872340424</v>
      </c>
      <c r="H18" s="27">
        <v>20.57</v>
      </c>
      <c r="I18" s="27">
        <v>16.22</v>
      </c>
      <c r="J18" s="27">
        <v>15.15</v>
      </c>
      <c r="K18" s="27">
        <v>14.09</v>
      </c>
      <c r="L18" s="27">
        <v>12.88</v>
      </c>
      <c r="M18" s="27">
        <v>15.08</v>
      </c>
      <c r="N18" s="27">
        <v>11.26</v>
      </c>
      <c r="O18" s="27">
        <v>10.19</v>
      </c>
      <c r="P18" s="27">
        <v>26.89</v>
      </c>
      <c r="Q18" s="27">
        <v>13.414228723404255</v>
      </c>
      <c r="R18" s="53">
        <f t="shared" si="3"/>
        <v>11.838487972508593</v>
      </c>
      <c r="S18" s="81">
        <f t="shared" si="1"/>
        <v>35</v>
      </c>
      <c r="T18" s="81">
        <f>SUM(V18:IV18)</f>
        <v>689</v>
      </c>
      <c r="U18" s="87">
        <f t="shared" si="2"/>
        <v>0.748587028402848</v>
      </c>
      <c r="V18" s="20"/>
      <c r="W18" s="20">
        <v>9</v>
      </c>
      <c r="X18" s="20">
        <v>9</v>
      </c>
      <c r="Y18" s="20">
        <v>10</v>
      </c>
      <c r="AC18">
        <v>23</v>
      </c>
      <c r="AD18">
        <v>74</v>
      </c>
      <c r="AF18">
        <v>7</v>
      </c>
      <c r="AI18">
        <v>6</v>
      </c>
      <c r="AJ18">
        <v>5</v>
      </c>
      <c r="AO18">
        <v>27</v>
      </c>
      <c r="AP18">
        <v>2</v>
      </c>
      <c r="AR18">
        <v>3</v>
      </c>
      <c r="AS18">
        <v>4</v>
      </c>
      <c r="AT18">
        <v>55</v>
      </c>
      <c r="AU18">
        <v>72</v>
      </c>
      <c r="AX18">
        <v>1</v>
      </c>
      <c r="AY18">
        <v>2</v>
      </c>
      <c r="AZ18">
        <v>14</v>
      </c>
      <c r="BA18">
        <v>39</v>
      </c>
      <c r="BB18">
        <v>6</v>
      </c>
      <c r="BE18">
        <v>10</v>
      </c>
      <c r="BH18">
        <v>55</v>
      </c>
      <c r="BL18">
        <v>6</v>
      </c>
      <c r="BM18">
        <v>4</v>
      </c>
      <c r="BO18">
        <v>18</v>
      </c>
      <c r="BQ18">
        <v>17</v>
      </c>
      <c r="BS18">
        <v>8</v>
      </c>
      <c r="BT18">
        <v>29</v>
      </c>
      <c r="BU18">
        <v>12</v>
      </c>
      <c r="BV18">
        <v>57</v>
      </c>
      <c r="BW18">
        <v>36</v>
      </c>
      <c r="BX18">
        <v>12</v>
      </c>
      <c r="BY18">
        <v>9</v>
      </c>
      <c r="BZ18">
        <v>7</v>
      </c>
      <c r="CA18">
        <v>2</v>
      </c>
      <c r="CC18">
        <v>39</v>
      </c>
    </row>
    <row r="19" spans="1:25" ht="12.75">
      <c r="A19" s="1" t="s">
        <v>189</v>
      </c>
      <c r="B19" s="73" t="s">
        <v>187</v>
      </c>
      <c r="C19" s="73" t="s">
        <v>187</v>
      </c>
      <c r="D19" s="36"/>
      <c r="E19" s="74" t="s">
        <v>187</v>
      </c>
      <c r="F19" s="37"/>
      <c r="G19" s="37">
        <f t="shared" si="0"/>
        <v>0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53">
        <f>T19*10/$R$4</f>
        <v>0</v>
      </c>
      <c r="S19" s="81">
        <f t="shared" si="1"/>
        <v>0</v>
      </c>
      <c r="T19" s="81">
        <f>SUM(V19:IV19)</f>
        <v>0</v>
      </c>
      <c r="U19" s="87">
        <f t="shared" si="2"/>
      </c>
      <c r="V19" s="20"/>
      <c r="W19" s="20"/>
      <c r="X19" s="20"/>
      <c r="Y19" s="20"/>
    </row>
    <row r="20" spans="1:81" ht="12.75">
      <c r="A20" s="1" t="s">
        <v>107</v>
      </c>
      <c r="B20" s="36">
        <v>0.01</v>
      </c>
      <c r="C20" s="36">
        <v>0.11</v>
      </c>
      <c r="D20" s="36">
        <v>0.03</v>
      </c>
      <c r="E20" s="36">
        <v>0.41</v>
      </c>
      <c r="F20" s="37">
        <v>1.6286276791181877</v>
      </c>
      <c r="G20" s="37">
        <f t="shared" si="0"/>
        <v>2.2937526595744684</v>
      </c>
      <c r="H20" s="27">
        <v>0.19</v>
      </c>
      <c r="I20" s="27">
        <v>0.13</v>
      </c>
      <c r="J20" s="27">
        <v>0.17</v>
      </c>
      <c r="K20" s="27">
        <v>0.03</v>
      </c>
      <c r="L20" s="27">
        <v>3.63</v>
      </c>
      <c r="M20" s="27">
        <v>8.67</v>
      </c>
      <c r="N20" s="27">
        <v>2.06</v>
      </c>
      <c r="O20" s="27">
        <v>5.88</v>
      </c>
      <c r="P20" s="27"/>
      <c r="Q20" s="27">
        <v>2.1775265957446805</v>
      </c>
      <c r="R20" s="53">
        <f t="shared" si="3"/>
        <v>10.652920962199314</v>
      </c>
      <c r="S20" s="81">
        <f t="shared" si="1"/>
        <v>20</v>
      </c>
      <c r="T20" s="81">
        <f>SUM(V20:IV20)</f>
        <v>620</v>
      </c>
      <c r="U20" s="87">
        <f t="shared" si="2"/>
        <v>4.618318336213576</v>
      </c>
      <c r="V20" s="20"/>
      <c r="W20" s="20">
        <v>3</v>
      </c>
      <c r="X20" s="63">
        <v>20</v>
      </c>
      <c r="Y20" s="63">
        <v>47</v>
      </c>
      <c r="AC20">
        <v>4</v>
      </c>
      <c r="AD20">
        <v>38</v>
      </c>
      <c r="AF20">
        <v>32</v>
      </c>
      <c r="AI20">
        <v>21</v>
      </c>
      <c r="AO20">
        <v>9</v>
      </c>
      <c r="AR20">
        <v>26</v>
      </c>
      <c r="AU20">
        <v>13</v>
      </c>
      <c r="AY20">
        <v>7</v>
      </c>
      <c r="AZ20">
        <v>38</v>
      </c>
      <c r="BA20">
        <v>14</v>
      </c>
      <c r="BH20">
        <v>74</v>
      </c>
      <c r="BI20">
        <v>9</v>
      </c>
      <c r="BO20">
        <v>65</v>
      </c>
      <c r="BU20">
        <v>74</v>
      </c>
      <c r="BW20">
        <v>2</v>
      </c>
      <c r="BY20">
        <v>29</v>
      </c>
      <c r="CC20">
        <v>95</v>
      </c>
    </row>
    <row r="21" spans="1:25" ht="12.75">
      <c r="A21" s="1" t="s">
        <v>175</v>
      </c>
      <c r="B21" s="36"/>
      <c r="C21" s="36"/>
      <c r="D21" s="36"/>
      <c r="E21" s="36">
        <v>0.01</v>
      </c>
      <c r="F21" s="37">
        <v>0.01</v>
      </c>
      <c r="G21" s="37">
        <f t="shared" si="0"/>
        <v>0.13133118385943257</v>
      </c>
      <c r="H21" s="27"/>
      <c r="I21" s="27"/>
      <c r="J21" s="27">
        <v>0.02019386106623586</v>
      </c>
      <c r="K21" s="27"/>
      <c r="L21" s="27">
        <v>0.05</v>
      </c>
      <c r="M21" s="27"/>
      <c r="N21" s="27"/>
      <c r="O21" s="27">
        <v>1.05</v>
      </c>
      <c r="P21" s="27">
        <v>0.19311797752808987</v>
      </c>
      <c r="Q21" s="27"/>
      <c r="R21" s="53">
        <f>T21*10/$R$4</f>
        <v>0</v>
      </c>
      <c r="S21" s="81">
        <f t="shared" si="1"/>
        <v>0</v>
      </c>
      <c r="T21" s="81">
        <f>SUM(V21:IV21)</f>
        <v>0</v>
      </c>
      <c r="U21" s="87">
        <f t="shared" si="2"/>
      </c>
      <c r="V21" s="20"/>
      <c r="W21" s="20"/>
      <c r="X21" s="20"/>
      <c r="Y21" s="20"/>
    </row>
    <row r="22" spans="1:30" ht="12.75">
      <c r="A22" s="1" t="s">
        <v>190</v>
      </c>
      <c r="B22" s="36"/>
      <c r="C22" s="74" t="s">
        <v>187</v>
      </c>
      <c r="D22" s="36">
        <v>0.03</v>
      </c>
      <c r="E22" s="36">
        <v>0.06</v>
      </c>
      <c r="F22" s="37"/>
      <c r="G22" s="37">
        <f t="shared" si="0"/>
        <v>0.03232446808510638</v>
      </c>
      <c r="H22" s="27"/>
      <c r="I22" s="27"/>
      <c r="J22" s="27">
        <v>0.1</v>
      </c>
      <c r="K22" s="27"/>
      <c r="L22" s="27">
        <v>0.12</v>
      </c>
      <c r="M22" s="27"/>
      <c r="N22" s="27">
        <v>0.07</v>
      </c>
      <c r="O22" s="27"/>
      <c r="P22" s="27"/>
      <c r="Q22" s="27">
        <v>0.03324468085106383</v>
      </c>
      <c r="R22" s="53">
        <f>T22*10/$R$4</f>
        <v>0.17182130584192443</v>
      </c>
      <c r="S22" s="81">
        <f t="shared" si="1"/>
        <v>3</v>
      </c>
      <c r="T22" s="81">
        <f>SUM(V22:IV22)</f>
        <v>10</v>
      </c>
      <c r="U22" s="87">
        <f t="shared" si="2"/>
      </c>
      <c r="V22" s="20"/>
      <c r="W22" s="20"/>
      <c r="X22" s="20">
        <v>5</v>
      </c>
      <c r="Y22" s="20"/>
      <c r="AC22">
        <v>1</v>
      </c>
      <c r="AD22">
        <v>4</v>
      </c>
    </row>
    <row r="23" spans="1:25" ht="12.75">
      <c r="A23" s="52" t="s">
        <v>257</v>
      </c>
      <c r="B23" s="36"/>
      <c r="C23" s="74"/>
      <c r="D23" s="36"/>
      <c r="E23" s="36"/>
      <c r="F23" s="37"/>
      <c r="G23" s="37">
        <f t="shared" si="0"/>
        <v>0.0052668539325842695</v>
      </c>
      <c r="H23" s="27"/>
      <c r="I23" s="27"/>
      <c r="J23" s="27"/>
      <c r="K23" s="27"/>
      <c r="L23" s="27"/>
      <c r="M23" s="27"/>
      <c r="N23" s="27"/>
      <c r="O23" s="27"/>
      <c r="P23" s="27">
        <v>0.05266853932584269</v>
      </c>
      <c r="Q23" s="27"/>
      <c r="R23" s="53">
        <f>T23*10/$R$4</f>
        <v>0.10309278350515466</v>
      </c>
      <c r="S23" s="81">
        <f>COUNT(V23:CF23)</f>
        <v>1</v>
      </c>
      <c r="T23" s="81">
        <f>SUM(V23:IV23)</f>
        <v>6</v>
      </c>
      <c r="U23" s="87">
        <f t="shared" si="2"/>
      </c>
      <c r="V23" s="20"/>
      <c r="W23" s="20"/>
      <c r="X23" s="20">
        <v>6</v>
      </c>
      <c r="Y23" s="20"/>
    </row>
    <row r="24" spans="1:29" ht="12.75">
      <c r="A24" s="1" t="s">
        <v>65</v>
      </c>
      <c r="B24" s="36"/>
      <c r="C24" s="74" t="s">
        <v>187</v>
      </c>
      <c r="D24" s="36">
        <v>0.63</v>
      </c>
      <c r="E24" s="37">
        <v>0.2</v>
      </c>
      <c r="F24" s="73" t="s">
        <v>187</v>
      </c>
      <c r="G24" s="37">
        <f t="shared" si="0"/>
        <v>1.284125</v>
      </c>
      <c r="H24" s="27"/>
      <c r="I24" s="27">
        <v>0.06</v>
      </c>
      <c r="J24" s="27">
        <v>10.12</v>
      </c>
      <c r="K24" s="27"/>
      <c r="L24" s="27">
        <v>0.1</v>
      </c>
      <c r="M24" s="27">
        <v>0.9</v>
      </c>
      <c r="N24" s="27">
        <v>0.44</v>
      </c>
      <c r="O24" s="27">
        <v>0.19</v>
      </c>
      <c r="P24" s="27">
        <v>0.25</v>
      </c>
      <c r="Q24" s="27">
        <v>0.78125</v>
      </c>
      <c r="R24" s="53">
        <f t="shared" si="3"/>
        <v>1.2886597938144333</v>
      </c>
      <c r="S24" s="81">
        <f t="shared" si="1"/>
        <v>2</v>
      </c>
      <c r="T24" s="81">
        <f>SUM(V24:IV24)</f>
        <v>75</v>
      </c>
      <c r="U24" s="87">
        <f t="shared" si="2"/>
        <v>0.9616864132943533</v>
      </c>
      <c r="V24" s="20"/>
      <c r="W24" s="20"/>
      <c r="X24" s="20">
        <v>35</v>
      </c>
      <c r="Y24" s="20"/>
      <c r="AC24">
        <v>40</v>
      </c>
    </row>
    <row r="25" spans="1:29" ht="12.75">
      <c r="A25" s="1" t="s">
        <v>191</v>
      </c>
      <c r="B25" s="36"/>
      <c r="C25" s="70"/>
      <c r="D25" s="36"/>
      <c r="E25" s="73" t="s">
        <v>187</v>
      </c>
      <c r="F25" s="37"/>
      <c r="G25" s="37">
        <f t="shared" si="0"/>
        <v>0.028896825407321403</v>
      </c>
      <c r="H25" s="27"/>
      <c r="I25" s="27"/>
      <c r="J25" s="27">
        <v>0.02019386106623586</v>
      </c>
      <c r="K25" s="27">
        <v>0.020337604230221677</v>
      </c>
      <c r="L25" s="27">
        <v>0.03</v>
      </c>
      <c r="M25" s="27"/>
      <c r="N25" s="27">
        <v>0.01585288522511097</v>
      </c>
      <c r="O25" s="27">
        <v>0.03258390355164549</v>
      </c>
      <c r="P25" s="27">
        <v>0.17</v>
      </c>
      <c r="Q25" s="27"/>
      <c r="R25" s="53">
        <f>T25*10/$R$4</f>
        <v>0.06872852233676978</v>
      </c>
      <c r="S25" s="81">
        <f t="shared" si="1"/>
        <v>1</v>
      </c>
      <c r="T25" s="81">
        <f>SUM(V25:IV25)</f>
        <v>4</v>
      </c>
      <c r="U25" s="87">
        <f t="shared" si="2"/>
      </c>
      <c r="V25" s="20"/>
      <c r="W25" s="20"/>
      <c r="X25" s="20"/>
      <c r="Y25" s="20"/>
      <c r="AC25">
        <v>4</v>
      </c>
    </row>
    <row r="26" spans="1:29" ht="12.75">
      <c r="A26" s="1" t="s">
        <v>199</v>
      </c>
      <c r="B26" s="36"/>
      <c r="C26" s="70"/>
      <c r="D26" s="36"/>
      <c r="E26" s="73"/>
      <c r="F26" s="37"/>
      <c r="G26" s="37">
        <f t="shared" si="0"/>
        <v>0.026970101677621462</v>
      </c>
      <c r="H26" s="27"/>
      <c r="I26" s="27"/>
      <c r="J26" s="27">
        <v>0.22</v>
      </c>
      <c r="K26" s="27"/>
      <c r="L26" s="27"/>
      <c r="M26" s="27"/>
      <c r="N26" s="27">
        <v>0.01585288522511097</v>
      </c>
      <c r="O26" s="27">
        <v>0.016291951775822745</v>
      </c>
      <c r="P26" s="27">
        <v>0.017556179775280897</v>
      </c>
      <c r="Q26" s="27"/>
      <c r="R26" s="53">
        <f>T26*10/$R$4</f>
        <v>0.154639175257732</v>
      </c>
      <c r="S26" s="81">
        <f t="shared" si="1"/>
        <v>1</v>
      </c>
      <c r="T26" s="81">
        <f>SUM(V26:IV26)</f>
        <v>9</v>
      </c>
      <c r="U26" s="87">
        <f t="shared" si="2"/>
      </c>
      <c r="V26" s="20"/>
      <c r="W26" s="20"/>
      <c r="X26" s="20"/>
      <c r="Y26" s="20"/>
      <c r="AC26">
        <v>9</v>
      </c>
    </row>
    <row r="27" spans="1:81" ht="12.75">
      <c r="A27" s="1" t="s">
        <v>6</v>
      </c>
      <c r="B27" s="36">
        <v>0.04</v>
      </c>
      <c r="C27" s="36">
        <v>0.12</v>
      </c>
      <c r="D27" s="36">
        <v>0.29</v>
      </c>
      <c r="E27" s="36">
        <v>1.44</v>
      </c>
      <c r="F27" s="37">
        <v>1.3879375382731172</v>
      </c>
      <c r="G27" s="37">
        <f t="shared" si="0"/>
        <v>5.851736702127658</v>
      </c>
      <c r="H27" s="27">
        <v>0.08</v>
      </c>
      <c r="I27" s="27">
        <v>5.02</v>
      </c>
      <c r="J27" s="27">
        <v>1.77</v>
      </c>
      <c r="K27" s="27">
        <v>2.86</v>
      </c>
      <c r="L27" s="27">
        <v>6.79</v>
      </c>
      <c r="M27" s="27">
        <v>9.31</v>
      </c>
      <c r="N27" s="27">
        <v>12.27</v>
      </c>
      <c r="O27" s="27">
        <v>7.02</v>
      </c>
      <c r="P27" s="27">
        <v>2.41</v>
      </c>
      <c r="Q27" s="27">
        <v>10.987367021276595</v>
      </c>
      <c r="R27" s="53">
        <f t="shared" si="3"/>
        <v>19.75945017182131</v>
      </c>
      <c r="S27" s="81">
        <f t="shared" si="1"/>
        <v>33</v>
      </c>
      <c r="T27" s="81">
        <f>SUM(V27:IV27)</f>
        <v>1150</v>
      </c>
      <c r="U27" s="87">
        <f t="shared" si="2"/>
        <v>3.741532748714324</v>
      </c>
      <c r="V27" s="20">
        <v>2</v>
      </c>
      <c r="W27" s="20">
        <v>5</v>
      </c>
      <c r="X27" s="20">
        <v>282</v>
      </c>
      <c r="Y27" s="20">
        <v>113</v>
      </c>
      <c r="Z27">
        <v>8</v>
      </c>
      <c r="AC27">
        <v>74</v>
      </c>
      <c r="AD27">
        <v>47</v>
      </c>
      <c r="AE27">
        <v>42</v>
      </c>
      <c r="AF27">
        <v>31</v>
      </c>
      <c r="AI27">
        <v>28</v>
      </c>
      <c r="AJ27">
        <v>1</v>
      </c>
      <c r="AO27">
        <v>5</v>
      </c>
      <c r="AP27">
        <v>10</v>
      </c>
      <c r="AR27">
        <v>39</v>
      </c>
      <c r="AT27">
        <v>21</v>
      </c>
      <c r="AU27">
        <v>12</v>
      </c>
      <c r="AX27">
        <v>11</v>
      </c>
      <c r="AY27">
        <v>129</v>
      </c>
      <c r="AZ27">
        <v>29</v>
      </c>
      <c r="BA27">
        <v>18</v>
      </c>
      <c r="BD27">
        <v>2</v>
      </c>
      <c r="BE27">
        <v>4</v>
      </c>
      <c r="BH27">
        <v>14</v>
      </c>
      <c r="BI27">
        <v>22</v>
      </c>
      <c r="BM27">
        <v>1</v>
      </c>
      <c r="BO27">
        <v>46</v>
      </c>
      <c r="BQ27">
        <v>5</v>
      </c>
      <c r="BR27">
        <v>5</v>
      </c>
      <c r="BU27">
        <v>28</v>
      </c>
      <c r="BV27">
        <v>9</v>
      </c>
      <c r="BW27">
        <v>49</v>
      </c>
      <c r="BY27">
        <v>30</v>
      </c>
      <c r="CC27">
        <v>28</v>
      </c>
    </row>
    <row r="28" spans="1:52" ht="12.75">
      <c r="A28" s="1" t="s">
        <v>86</v>
      </c>
      <c r="B28" s="36"/>
      <c r="C28" s="36">
        <v>0.01</v>
      </c>
      <c r="D28" s="36">
        <v>0.01</v>
      </c>
      <c r="E28" s="36">
        <v>0.01</v>
      </c>
      <c r="F28" s="37">
        <v>0.026082465809348847</v>
      </c>
      <c r="G28" s="37">
        <f t="shared" si="0"/>
        <v>0.12302911158118886</v>
      </c>
      <c r="H28" s="27">
        <v>0.019623233908948195</v>
      </c>
      <c r="I28" s="27">
        <v>0.02</v>
      </c>
      <c r="J28" s="27"/>
      <c r="K28" s="27"/>
      <c r="L28" s="27">
        <v>0.28</v>
      </c>
      <c r="M28" s="27">
        <v>0.5</v>
      </c>
      <c r="N28" s="27">
        <v>0.31</v>
      </c>
      <c r="O28" s="27"/>
      <c r="P28" s="27">
        <v>0.017556179775280897</v>
      </c>
      <c r="Q28" s="27">
        <v>0.08311170212765957</v>
      </c>
      <c r="R28" s="53">
        <f t="shared" si="3"/>
        <v>0.5498281786941582</v>
      </c>
      <c r="S28" s="81">
        <f t="shared" si="1"/>
        <v>5</v>
      </c>
      <c r="T28" s="81">
        <f>SUM(V28:IV28)</f>
        <v>32</v>
      </c>
      <c r="U28" s="87">
        <f t="shared" si="2"/>
        <v>4.313582992528777</v>
      </c>
      <c r="V28" s="20"/>
      <c r="W28" s="20"/>
      <c r="X28" s="20">
        <v>6</v>
      </c>
      <c r="Y28" s="20"/>
      <c r="AE28">
        <v>20</v>
      </c>
      <c r="AF28">
        <v>3</v>
      </c>
      <c r="AY28">
        <v>1</v>
      </c>
      <c r="AZ28">
        <v>2</v>
      </c>
    </row>
    <row r="29" spans="1:30" ht="12.75">
      <c r="A29" s="1" t="s">
        <v>66</v>
      </c>
      <c r="B29" s="36"/>
      <c r="C29" s="36">
        <v>0.03</v>
      </c>
      <c r="D29" s="36">
        <v>0.08</v>
      </c>
      <c r="E29" s="36">
        <v>0.03</v>
      </c>
      <c r="F29" s="37">
        <v>0.017041232904674426</v>
      </c>
      <c r="G29" s="37">
        <f t="shared" si="0"/>
        <v>0.13739874019293755</v>
      </c>
      <c r="H29" s="27"/>
      <c r="I29" s="27">
        <v>0.02</v>
      </c>
      <c r="J29" s="27">
        <v>0.37</v>
      </c>
      <c r="K29" s="27">
        <v>0.05</v>
      </c>
      <c r="L29" s="27">
        <v>0.1702932828760643</v>
      </c>
      <c r="M29" s="27">
        <v>0.33</v>
      </c>
      <c r="N29" s="27">
        <v>0.07</v>
      </c>
      <c r="O29" s="27">
        <v>0.19</v>
      </c>
      <c r="P29" s="27">
        <v>0.14044943820224717</v>
      </c>
      <c r="Q29" s="27">
        <v>0.03324468085106383</v>
      </c>
      <c r="R29" s="53">
        <f t="shared" si="3"/>
        <v>0.13745704467353956</v>
      </c>
      <c r="S29" s="81">
        <f t="shared" si="1"/>
        <v>3</v>
      </c>
      <c r="T29" s="81">
        <f>SUM(V29:IV29)</f>
        <v>8</v>
      </c>
      <c r="U29" s="87">
        <f t="shared" si="2"/>
        <v>0.9227075281578928</v>
      </c>
      <c r="V29" s="20"/>
      <c r="W29" s="20"/>
      <c r="X29" s="20">
        <v>2</v>
      </c>
      <c r="Y29" s="20"/>
      <c r="AC29">
        <v>1</v>
      </c>
      <c r="AD29">
        <v>5</v>
      </c>
    </row>
    <row r="30" spans="1:83" ht="12.75">
      <c r="A30" s="1" t="s">
        <v>7</v>
      </c>
      <c r="B30" s="36">
        <v>0.04</v>
      </c>
      <c r="C30" s="36">
        <v>0.58</v>
      </c>
      <c r="D30" s="37">
        <v>2.2</v>
      </c>
      <c r="E30" s="36">
        <v>4.42</v>
      </c>
      <c r="F30" s="37">
        <v>4.020936313533374</v>
      </c>
      <c r="G30" s="37">
        <f t="shared" si="0"/>
        <v>10.77736170212766</v>
      </c>
      <c r="H30" s="27">
        <v>0.93</v>
      </c>
      <c r="I30" s="27">
        <v>1.55</v>
      </c>
      <c r="J30" s="27">
        <v>2.36</v>
      </c>
      <c r="K30" s="27">
        <v>0.91</v>
      </c>
      <c r="L30" s="27">
        <v>13.29</v>
      </c>
      <c r="M30" s="27">
        <v>25.25</v>
      </c>
      <c r="N30" s="27">
        <v>31.68</v>
      </c>
      <c r="O30" s="27">
        <v>14.84</v>
      </c>
      <c r="P30" s="27">
        <v>2.07</v>
      </c>
      <c r="Q30" s="27">
        <v>14.893617021276595</v>
      </c>
      <c r="R30" s="53">
        <f t="shared" si="3"/>
        <v>50.17182130584193</v>
      </c>
      <c r="S30" s="81">
        <f t="shared" si="1"/>
        <v>34</v>
      </c>
      <c r="T30" s="81">
        <f>SUM(V30:IV30)</f>
        <v>2920</v>
      </c>
      <c r="U30" s="87">
        <f t="shared" si="2"/>
        <v>4.86161059165135</v>
      </c>
      <c r="V30" s="20"/>
      <c r="W30" s="20">
        <v>1080</v>
      </c>
      <c r="X30" s="20">
        <v>248</v>
      </c>
      <c r="Y30" s="20">
        <v>72</v>
      </c>
      <c r="Z30">
        <v>12</v>
      </c>
      <c r="AC30">
        <v>48</v>
      </c>
      <c r="AD30">
        <v>16</v>
      </c>
      <c r="AE30">
        <v>220</v>
      </c>
      <c r="AF30">
        <v>36</v>
      </c>
      <c r="AI30">
        <v>2</v>
      </c>
      <c r="AK30">
        <v>15</v>
      </c>
      <c r="AL30">
        <v>23</v>
      </c>
      <c r="AO30">
        <v>26</v>
      </c>
      <c r="AR30">
        <v>34</v>
      </c>
      <c r="AS30">
        <v>2</v>
      </c>
      <c r="AT30">
        <v>110</v>
      </c>
      <c r="AU30">
        <v>77</v>
      </c>
      <c r="AX30">
        <v>114</v>
      </c>
      <c r="AY30">
        <v>31</v>
      </c>
      <c r="AZ30">
        <v>27</v>
      </c>
      <c r="BA30">
        <v>17</v>
      </c>
      <c r="BD30">
        <v>20</v>
      </c>
      <c r="BG30">
        <v>13</v>
      </c>
      <c r="BH30">
        <v>28</v>
      </c>
      <c r="BI30">
        <v>34</v>
      </c>
      <c r="BO30">
        <v>78</v>
      </c>
      <c r="BU30">
        <v>28</v>
      </c>
      <c r="BV30">
        <v>9</v>
      </c>
      <c r="BW30">
        <v>55</v>
      </c>
      <c r="BX30">
        <v>2</v>
      </c>
      <c r="BY30">
        <v>45</v>
      </c>
      <c r="CA30">
        <v>4</v>
      </c>
      <c r="CC30">
        <v>387</v>
      </c>
      <c r="CD30">
        <v>5</v>
      </c>
      <c r="CE30">
        <v>2</v>
      </c>
    </row>
    <row r="31" spans="1:84" ht="12.75">
      <c r="A31" s="1" t="s">
        <v>8</v>
      </c>
      <c r="B31" s="36"/>
      <c r="C31" s="36">
        <v>0.01</v>
      </c>
      <c r="D31" s="36">
        <v>0.01</v>
      </c>
      <c r="E31" s="36">
        <v>0.19</v>
      </c>
      <c r="F31" s="37">
        <v>0.5755256174729537</v>
      </c>
      <c r="G31" s="37">
        <f t="shared" si="0"/>
        <v>1.5129574468085107</v>
      </c>
      <c r="H31" s="27">
        <v>0.56</v>
      </c>
      <c r="I31" s="27">
        <v>1.12</v>
      </c>
      <c r="J31" s="27">
        <v>1.92</v>
      </c>
      <c r="K31" s="27">
        <v>1.35</v>
      </c>
      <c r="L31" s="27">
        <v>1.31</v>
      </c>
      <c r="M31" s="27">
        <v>1.07</v>
      </c>
      <c r="N31" s="27">
        <v>1.45</v>
      </c>
      <c r="O31" s="27">
        <v>2.13</v>
      </c>
      <c r="P31" s="27">
        <v>1.56</v>
      </c>
      <c r="Q31" s="27">
        <v>2.6595744680851063</v>
      </c>
      <c r="R31" s="96">
        <f>T31*10/$R$4</f>
        <v>2.2336769759450177</v>
      </c>
      <c r="S31" s="97">
        <v>36</v>
      </c>
      <c r="T31" s="97">
        <v>130</v>
      </c>
      <c r="U31" s="98"/>
      <c r="V31" s="99"/>
      <c r="W31" s="99"/>
      <c r="X31" s="99"/>
      <c r="Y31" s="99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</row>
    <row r="32" spans="1:84" ht="12.75">
      <c r="A32" s="1" t="s">
        <v>9</v>
      </c>
      <c r="B32" s="37">
        <v>0.1</v>
      </c>
      <c r="C32" s="36">
        <v>0.16</v>
      </c>
      <c r="D32" s="36">
        <v>0.14</v>
      </c>
      <c r="E32" s="36">
        <v>0.15</v>
      </c>
      <c r="F32" s="37">
        <v>0.15061849357011636</v>
      </c>
      <c r="G32" s="37">
        <f t="shared" si="0"/>
        <v>0.2300725130336762</v>
      </c>
      <c r="H32" s="27">
        <v>0.14</v>
      </c>
      <c r="I32" s="27">
        <v>0.18</v>
      </c>
      <c r="J32" s="27">
        <v>0.17</v>
      </c>
      <c r="K32" s="27">
        <v>0.17</v>
      </c>
      <c r="L32" s="27">
        <v>0.2649006622516556</v>
      </c>
      <c r="M32" s="27">
        <v>0.23</v>
      </c>
      <c r="N32" s="27">
        <v>0.18</v>
      </c>
      <c r="O32" s="27">
        <v>0.34</v>
      </c>
      <c r="P32" s="27">
        <v>0.31</v>
      </c>
      <c r="Q32" s="27">
        <v>0.3158244680851064</v>
      </c>
      <c r="R32" s="96">
        <f>T32*10/$R$4</f>
        <v>0.20618556701030932</v>
      </c>
      <c r="S32" s="97">
        <v>9</v>
      </c>
      <c r="T32" s="97">
        <v>12</v>
      </c>
      <c r="U32" s="98"/>
      <c r="V32" s="99"/>
      <c r="W32" s="99"/>
      <c r="X32" s="99"/>
      <c r="Y32" s="99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</row>
    <row r="33" spans="1:82" ht="12.75">
      <c r="A33" s="1" t="s">
        <v>10</v>
      </c>
      <c r="B33" s="36">
        <v>0.26</v>
      </c>
      <c r="C33" s="36">
        <v>0.17</v>
      </c>
      <c r="D33" s="36">
        <v>0.15</v>
      </c>
      <c r="E33" s="36">
        <v>0.16</v>
      </c>
      <c r="F33" s="37">
        <v>0.18445356195141865</v>
      </c>
      <c r="G33" s="37">
        <f t="shared" si="0"/>
        <v>0.2665558510638298</v>
      </c>
      <c r="H33" s="27">
        <v>0.13</v>
      </c>
      <c r="I33" s="27">
        <v>0.09</v>
      </c>
      <c r="J33" s="27">
        <v>0.25</v>
      </c>
      <c r="K33" s="27">
        <v>0.2</v>
      </c>
      <c r="L33" s="27">
        <v>0.35</v>
      </c>
      <c r="M33" s="27">
        <v>0.39</v>
      </c>
      <c r="N33" s="27">
        <v>0.18</v>
      </c>
      <c r="O33" s="27">
        <v>0.32</v>
      </c>
      <c r="P33" s="27">
        <v>0.34</v>
      </c>
      <c r="Q33" s="27">
        <v>0.41555851063829785</v>
      </c>
      <c r="R33" s="53">
        <f t="shared" si="3"/>
        <v>0.3951890034364262</v>
      </c>
      <c r="S33" s="81">
        <f t="shared" si="1"/>
        <v>14</v>
      </c>
      <c r="T33" s="81">
        <f>SUM(V33:IV33)</f>
        <v>23</v>
      </c>
      <c r="U33" s="87">
        <f t="shared" si="2"/>
        <v>1.5807560137457048</v>
      </c>
      <c r="V33" s="20"/>
      <c r="W33" s="20"/>
      <c r="X33" s="20"/>
      <c r="Y33" s="20"/>
      <c r="AI33">
        <v>4</v>
      </c>
      <c r="AK33">
        <v>1</v>
      </c>
      <c r="AO33">
        <v>1</v>
      </c>
      <c r="AP33">
        <v>2</v>
      </c>
      <c r="AT33">
        <v>2</v>
      </c>
      <c r="AU33">
        <v>1</v>
      </c>
      <c r="AW33">
        <v>1</v>
      </c>
      <c r="BB33">
        <v>1</v>
      </c>
      <c r="BL33">
        <v>1</v>
      </c>
      <c r="BM33">
        <v>2</v>
      </c>
      <c r="BQ33">
        <v>3</v>
      </c>
      <c r="BT33">
        <v>2</v>
      </c>
      <c r="BU33">
        <v>1</v>
      </c>
      <c r="CD33">
        <v>1</v>
      </c>
    </row>
    <row r="34" spans="1:25" ht="12.75">
      <c r="A34" s="1" t="s">
        <v>163</v>
      </c>
      <c r="B34" s="36"/>
      <c r="C34" s="36"/>
      <c r="D34" s="36"/>
      <c r="E34" s="36"/>
      <c r="F34" s="73" t="s">
        <v>187</v>
      </c>
      <c r="G34" s="37">
        <f t="shared" si="0"/>
        <v>0.0018392495861688431</v>
      </c>
      <c r="H34" s="27"/>
      <c r="I34" s="27"/>
      <c r="J34" s="27"/>
      <c r="K34" s="27"/>
      <c r="L34" s="27"/>
      <c r="M34" s="27">
        <v>0.01839249586168843</v>
      </c>
      <c r="N34" s="27"/>
      <c r="O34" s="27"/>
      <c r="P34" s="27"/>
      <c r="Q34" s="27"/>
      <c r="R34" s="53">
        <f>T34*10/$R$4</f>
        <v>0</v>
      </c>
      <c r="S34" s="81">
        <f t="shared" si="1"/>
        <v>0</v>
      </c>
      <c r="T34" s="81">
        <f>SUM(V34:IV34)</f>
        <v>0</v>
      </c>
      <c r="U34" s="87">
        <f t="shared" si="2"/>
      </c>
      <c r="V34" s="20"/>
      <c r="W34" s="20"/>
      <c r="X34" s="20"/>
      <c r="Y34" s="20"/>
    </row>
    <row r="35" spans="1:77" ht="12.75">
      <c r="A35" s="1" t="s">
        <v>11</v>
      </c>
      <c r="B35" s="36"/>
      <c r="C35" s="74" t="s">
        <v>187</v>
      </c>
      <c r="D35" s="36">
        <v>0.01</v>
      </c>
      <c r="E35" s="36">
        <v>0.02</v>
      </c>
      <c r="F35" s="37">
        <v>0.07582465809348847</v>
      </c>
      <c r="G35" s="37">
        <f t="shared" si="0"/>
        <v>0.1521333358586276</v>
      </c>
      <c r="H35" s="27">
        <v>0.03</v>
      </c>
      <c r="I35" s="27">
        <v>0.02</v>
      </c>
      <c r="J35" s="27">
        <v>0.13</v>
      </c>
      <c r="K35" s="27">
        <v>0.07</v>
      </c>
      <c r="L35" s="27">
        <v>0.2</v>
      </c>
      <c r="M35" s="27">
        <v>0.11</v>
      </c>
      <c r="N35" s="27">
        <v>0.1585288522511097</v>
      </c>
      <c r="O35" s="27">
        <v>0.45</v>
      </c>
      <c r="P35" s="27">
        <v>0.07022471910112359</v>
      </c>
      <c r="Q35" s="27">
        <v>0.28257978723404253</v>
      </c>
      <c r="R35" s="53">
        <f t="shared" si="3"/>
        <v>0.6013745704467355</v>
      </c>
      <c r="S35" s="81">
        <f t="shared" si="1"/>
        <v>16</v>
      </c>
      <c r="T35" s="81">
        <f>SUM(V35:IV35)</f>
        <v>35</v>
      </c>
      <c r="U35" s="87">
        <f t="shared" si="2"/>
        <v>4.369207289640693</v>
      </c>
      <c r="V35" s="20"/>
      <c r="W35" s="20">
        <v>4</v>
      </c>
      <c r="X35" s="20"/>
      <c r="Y35" s="20">
        <v>1</v>
      </c>
      <c r="Z35">
        <v>4</v>
      </c>
      <c r="AF35">
        <v>3</v>
      </c>
      <c r="AK35">
        <v>1</v>
      </c>
      <c r="AN35">
        <v>1</v>
      </c>
      <c r="AO35">
        <v>2</v>
      </c>
      <c r="AQ35">
        <v>1</v>
      </c>
      <c r="AR35">
        <v>2</v>
      </c>
      <c r="AV35">
        <v>1</v>
      </c>
      <c r="AW35">
        <v>6</v>
      </c>
      <c r="AZ35">
        <v>2</v>
      </c>
      <c r="BD35">
        <v>1</v>
      </c>
      <c r="BH35">
        <v>2</v>
      </c>
      <c r="BP35">
        <v>3</v>
      </c>
      <c r="BY35">
        <v>1</v>
      </c>
    </row>
    <row r="36" spans="1:65" ht="12.75">
      <c r="A36" s="1" t="s">
        <v>75</v>
      </c>
      <c r="B36" s="36"/>
      <c r="C36" s="74" t="s">
        <v>187</v>
      </c>
      <c r="D36" s="36">
        <v>0.01</v>
      </c>
      <c r="E36" s="74" t="s">
        <v>187</v>
      </c>
      <c r="F36" s="37">
        <v>0.01</v>
      </c>
      <c r="G36" s="37">
        <f t="shared" si="0"/>
        <v>0.011705928142808932</v>
      </c>
      <c r="H36" s="27"/>
      <c r="I36" s="27"/>
      <c r="J36" s="27"/>
      <c r="K36" s="27"/>
      <c r="L36" s="27">
        <v>0.018921475875118256</v>
      </c>
      <c r="M36" s="27"/>
      <c r="N36" s="27">
        <v>0.03170577045022194</v>
      </c>
      <c r="O36" s="27">
        <v>0.048875855327468236</v>
      </c>
      <c r="P36" s="27">
        <v>0.017556179775280897</v>
      </c>
      <c r="Q36" s="27"/>
      <c r="R36" s="53">
        <f t="shared" si="3"/>
        <v>0.08591065292096221</v>
      </c>
      <c r="S36" s="81">
        <f t="shared" si="1"/>
        <v>4</v>
      </c>
      <c r="T36" s="81">
        <f>SUM(V36:IV36)</f>
        <v>5</v>
      </c>
      <c r="U36" s="87">
        <f t="shared" si="2"/>
      </c>
      <c r="V36" s="20">
        <v>2</v>
      </c>
      <c r="W36" s="20"/>
      <c r="X36" s="20"/>
      <c r="Y36" s="20"/>
      <c r="AK36">
        <v>1</v>
      </c>
      <c r="AM36">
        <v>1</v>
      </c>
      <c r="BM36">
        <v>1</v>
      </c>
    </row>
    <row r="37" spans="1:84" ht="12.75">
      <c r="A37" s="1" t="s">
        <v>12</v>
      </c>
      <c r="B37" s="36"/>
      <c r="C37" s="74" t="s">
        <v>187</v>
      </c>
      <c r="D37" s="74" t="s">
        <v>187</v>
      </c>
      <c r="E37" s="36">
        <v>0.01</v>
      </c>
      <c r="F37" s="37">
        <v>0.021041232904674422</v>
      </c>
      <c r="G37" s="37">
        <f t="shared" si="0"/>
        <v>0.034591831020926465</v>
      </c>
      <c r="H37" s="27">
        <v>0.05</v>
      </c>
      <c r="I37" s="27">
        <v>0.06</v>
      </c>
      <c r="J37" s="27">
        <v>0.03</v>
      </c>
      <c r="K37" s="27">
        <v>0.020337604230221677</v>
      </c>
      <c r="L37" s="27">
        <v>0.018921475875118256</v>
      </c>
      <c r="M37" s="27"/>
      <c r="N37" s="27">
        <v>0.047558655675332906</v>
      </c>
      <c r="O37" s="27">
        <v>0.048875855327468236</v>
      </c>
      <c r="P37" s="27">
        <v>0.07022471910112359</v>
      </c>
      <c r="Q37" s="27"/>
      <c r="R37" s="96">
        <f>T37*10/$R$4</f>
        <v>0.017182130584192445</v>
      </c>
      <c r="S37" s="97">
        <f>COUNT(V37:CF37)</f>
        <v>0</v>
      </c>
      <c r="T37" s="97">
        <v>1</v>
      </c>
      <c r="U37" s="98"/>
      <c r="V37" s="99"/>
      <c r="W37" s="99"/>
      <c r="X37" s="99"/>
      <c r="Y37" s="99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</row>
    <row r="38" spans="1:84" ht="12.75">
      <c r="A38" s="1" t="s">
        <v>182</v>
      </c>
      <c r="B38" s="36"/>
      <c r="C38" s="70"/>
      <c r="D38" s="70"/>
      <c r="E38" s="36"/>
      <c r="F38" s="73" t="s">
        <v>187</v>
      </c>
      <c r="G38" s="37">
        <f t="shared" si="0"/>
        <v>0.004033760423022168</v>
      </c>
      <c r="H38" s="27"/>
      <c r="I38" s="27">
        <v>0.02</v>
      </c>
      <c r="J38" s="27"/>
      <c r="K38" s="27">
        <v>0.020337604230221677</v>
      </c>
      <c r="L38" s="27"/>
      <c r="M38" s="27"/>
      <c r="N38" s="27"/>
      <c r="O38" s="27"/>
      <c r="P38" s="27"/>
      <c r="Q38" s="27"/>
      <c r="R38" s="96">
        <f>T38*10/$R$4</f>
        <v>0</v>
      </c>
      <c r="S38" s="97">
        <f>COUNT(V38:CF38)</f>
        <v>0</v>
      </c>
      <c r="T38" s="97">
        <f>SUM(V38:IV38)</f>
        <v>0</v>
      </c>
      <c r="U38" s="98"/>
      <c r="V38" s="99"/>
      <c r="W38" s="99"/>
      <c r="X38" s="99"/>
      <c r="Y38" s="99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</row>
    <row r="39" spans="1:28" ht="12.75">
      <c r="A39" s="1" t="s">
        <v>96</v>
      </c>
      <c r="B39" s="36">
        <v>0.06</v>
      </c>
      <c r="C39" s="36">
        <v>0.02</v>
      </c>
      <c r="D39" s="36">
        <v>0.02</v>
      </c>
      <c r="E39" s="36">
        <v>0.01</v>
      </c>
      <c r="F39" s="37">
        <v>0.010041232904674425</v>
      </c>
      <c r="G39" s="37">
        <f t="shared" si="0"/>
        <v>0.008291429220135467</v>
      </c>
      <c r="H39" s="27"/>
      <c r="I39" s="27">
        <v>0.02</v>
      </c>
      <c r="J39" s="27"/>
      <c r="K39" s="27"/>
      <c r="L39" s="27"/>
      <c r="M39" s="27">
        <v>0.03</v>
      </c>
      <c r="N39" s="27"/>
      <c r="O39" s="27">
        <v>0.016291951775822745</v>
      </c>
      <c r="P39" s="27"/>
      <c r="Q39" s="27">
        <v>0.016622340425531915</v>
      </c>
      <c r="R39" s="53">
        <f t="shared" si="3"/>
        <v>0.03436426116838489</v>
      </c>
      <c r="S39" s="81">
        <f t="shared" si="1"/>
        <v>2</v>
      </c>
      <c r="T39" s="81">
        <f>SUM(V39:IV39)</f>
        <v>2</v>
      </c>
      <c r="U39" s="87">
        <f t="shared" si="2"/>
      </c>
      <c r="V39" s="20"/>
      <c r="W39" s="20"/>
      <c r="X39" s="20"/>
      <c r="Y39" s="20"/>
      <c r="AA39">
        <v>1</v>
      </c>
      <c r="AB39">
        <v>1</v>
      </c>
    </row>
    <row r="40" spans="1:25" ht="12.75">
      <c r="A40" s="1" t="s">
        <v>168</v>
      </c>
      <c r="B40" s="36"/>
      <c r="C40" s="36">
        <v>0.01</v>
      </c>
      <c r="D40" s="74" t="s">
        <v>187</v>
      </c>
      <c r="E40" s="74" t="s">
        <v>187</v>
      </c>
      <c r="F40" s="73" t="s">
        <v>187</v>
      </c>
      <c r="G40" s="37">
        <f t="shared" si="0"/>
        <v>0.002</v>
      </c>
      <c r="H40" s="27"/>
      <c r="I40" s="27"/>
      <c r="J40" s="27"/>
      <c r="K40" s="27"/>
      <c r="L40" s="27"/>
      <c r="M40" s="27"/>
      <c r="N40" s="27"/>
      <c r="O40" s="27"/>
      <c r="P40" s="27">
        <v>0.02</v>
      </c>
      <c r="Q40" s="27"/>
      <c r="R40" s="53">
        <f>T40*10/$R$4</f>
        <v>0</v>
      </c>
      <c r="S40" s="81">
        <f t="shared" si="1"/>
        <v>0</v>
      </c>
      <c r="T40" s="81">
        <f>SUM(V40:IV40)</f>
        <v>0</v>
      </c>
      <c r="U40" s="87">
        <f t="shared" si="2"/>
      </c>
      <c r="V40" s="20"/>
      <c r="W40" s="20"/>
      <c r="X40" s="20"/>
      <c r="Y40" s="20"/>
    </row>
    <row r="41" spans="1:84" ht="12.75">
      <c r="A41" s="1" t="s">
        <v>13</v>
      </c>
      <c r="B41" s="36">
        <v>0.13</v>
      </c>
      <c r="C41" s="36">
        <v>0.35</v>
      </c>
      <c r="D41" s="36">
        <v>0.23</v>
      </c>
      <c r="E41" s="36">
        <v>0.17</v>
      </c>
      <c r="F41" s="37">
        <v>0.20645356195141867</v>
      </c>
      <c r="G41" s="37">
        <f t="shared" si="0"/>
        <v>0.20342392639908616</v>
      </c>
      <c r="H41" s="27">
        <v>0.1</v>
      </c>
      <c r="I41" s="27">
        <v>0.15</v>
      </c>
      <c r="J41" s="27">
        <v>0.2</v>
      </c>
      <c r="K41" s="27">
        <v>0.34</v>
      </c>
      <c r="L41" s="27">
        <v>0.23</v>
      </c>
      <c r="M41" s="27">
        <v>0.26</v>
      </c>
      <c r="N41" s="27">
        <v>0.2060875079264426</v>
      </c>
      <c r="O41" s="27">
        <v>0.21179537308569568</v>
      </c>
      <c r="P41" s="27">
        <v>0.22</v>
      </c>
      <c r="Q41" s="27">
        <v>0.1163563829787234</v>
      </c>
      <c r="R41" s="96">
        <f>T41*10/$R$4</f>
        <v>0.154639175257732</v>
      </c>
      <c r="S41" s="97">
        <v>6</v>
      </c>
      <c r="T41" s="97">
        <v>9</v>
      </c>
      <c r="U41" s="98"/>
      <c r="V41" s="99"/>
      <c r="W41" s="99"/>
      <c r="X41" s="99"/>
      <c r="Y41" s="99"/>
      <c r="Z41" s="99"/>
      <c r="AA41" s="99"/>
      <c r="AB41" s="99"/>
      <c r="AC41" s="99"/>
      <c r="AD41" s="99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</row>
    <row r="42" spans="1:84" ht="12.75">
      <c r="A42" s="1" t="s">
        <v>14</v>
      </c>
      <c r="B42" s="36">
        <v>3.33</v>
      </c>
      <c r="C42" s="37">
        <v>1.5</v>
      </c>
      <c r="D42" s="36">
        <v>1.33</v>
      </c>
      <c r="E42" s="36">
        <v>0.56</v>
      </c>
      <c r="F42" s="37">
        <v>0.16608246580934888</v>
      </c>
      <c r="G42" s="37">
        <f t="shared" si="0"/>
        <v>0.28317855395849556</v>
      </c>
      <c r="H42" s="27">
        <v>0.29</v>
      </c>
      <c r="I42" s="27">
        <v>0.35</v>
      </c>
      <c r="J42" s="27">
        <v>0.47</v>
      </c>
      <c r="K42" s="27">
        <v>0.2</v>
      </c>
      <c r="L42" s="27">
        <v>0.12</v>
      </c>
      <c r="M42" s="27">
        <v>0.20231745447857272</v>
      </c>
      <c r="N42" s="27">
        <v>0.36</v>
      </c>
      <c r="O42" s="27">
        <v>0.27</v>
      </c>
      <c r="P42" s="27">
        <v>0.37</v>
      </c>
      <c r="Q42" s="27">
        <v>0.19946808510638298</v>
      </c>
      <c r="R42" s="96">
        <f>T42*10/$R$4</f>
        <v>0.08591065292096221</v>
      </c>
      <c r="S42" s="97">
        <v>1</v>
      </c>
      <c r="T42" s="97">
        <v>5</v>
      </c>
      <c r="U42" s="98"/>
      <c r="V42" s="99"/>
      <c r="W42" s="99"/>
      <c r="X42" s="99"/>
      <c r="Y42" s="99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</row>
    <row r="43" spans="1:84" ht="12.75">
      <c r="A43" s="1" t="s">
        <v>67</v>
      </c>
      <c r="B43" s="36">
        <v>0.01</v>
      </c>
      <c r="C43" s="36">
        <v>0.05</v>
      </c>
      <c r="D43" s="36">
        <v>0.01</v>
      </c>
      <c r="E43" s="36">
        <v>0.02</v>
      </c>
      <c r="F43" s="37">
        <v>0.006041232904674424</v>
      </c>
      <c r="G43" s="37">
        <f t="shared" si="0"/>
        <v>0.02770201195672592</v>
      </c>
      <c r="H43" s="27">
        <v>0.019623233908948195</v>
      </c>
      <c r="I43" s="27">
        <v>0.04</v>
      </c>
      <c r="J43" s="27">
        <v>0.08</v>
      </c>
      <c r="K43" s="27">
        <v>0.020337604230221677</v>
      </c>
      <c r="L43" s="27">
        <v>0.018921475875118256</v>
      </c>
      <c r="M43" s="27"/>
      <c r="N43" s="27">
        <v>0.03170577045022194</v>
      </c>
      <c r="O43" s="27">
        <v>0.048875855327468236</v>
      </c>
      <c r="P43" s="27">
        <v>0.017556179775280897</v>
      </c>
      <c r="Q43" s="27"/>
      <c r="R43" s="96">
        <f>T43*10/$R$4</f>
        <v>0.03436426116838489</v>
      </c>
      <c r="S43" s="97">
        <f>COUNT(V43:CF43)</f>
        <v>0</v>
      </c>
      <c r="T43" s="97">
        <v>2</v>
      </c>
      <c r="U43" s="98"/>
      <c r="V43" s="99"/>
      <c r="W43" s="99"/>
      <c r="X43" s="99"/>
      <c r="Y43" s="99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</row>
    <row r="44" spans="1:62" ht="12.75">
      <c r="A44" s="1" t="s">
        <v>133</v>
      </c>
      <c r="B44" s="36">
        <v>0.63</v>
      </c>
      <c r="C44" s="36">
        <v>0.32</v>
      </c>
      <c r="D44" s="36">
        <v>0.02</v>
      </c>
      <c r="E44" s="36">
        <v>0.06</v>
      </c>
      <c r="F44" s="37">
        <v>0.02624739742804654</v>
      </c>
      <c r="G44" s="37">
        <f t="shared" si="0"/>
        <v>0.10592759007369508</v>
      </c>
      <c r="H44" s="27">
        <v>0.16</v>
      </c>
      <c r="I44" s="27"/>
      <c r="J44" s="27"/>
      <c r="K44" s="27"/>
      <c r="L44" s="27"/>
      <c r="M44" s="27"/>
      <c r="N44" s="27">
        <v>0.18</v>
      </c>
      <c r="O44" s="27">
        <v>0.16291951775822744</v>
      </c>
      <c r="P44" s="27">
        <v>0.44</v>
      </c>
      <c r="Q44" s="27">
        <v>0.1163563829787234</v>
      </c>
      <c r="R44" s="53">
        <f>T44*10/$R$4</f>
        <v>0.03436426116838489</v>
      </c>
      <c r="S44" s="81">
        <f t="shared" si="1"/>
        <v>1</v>
      </c>
      <c r="T44" s="81">
        <f>SUM(V44:IV44)</f>
        <v>2</v>
      </c>
      <c r="U44" s="87">
        <f t="shared" si="2"/>
      </c>
      <c r="V44" s="20"/>
      <c r="W44" s="20"/>
      <c r="X44" s="20"/>
      <c r="Y44" s="20"/>
      <c r="BJ44">
        <v>2</v>
      </c>
    </row>
    <row r="45" spans="1:69" ht="12.75">
      <c r="A45" s="1" t="s">
        <v>15</v>
      </c>
      <c r="B45" s="36">
        <v>2.93</v>
      </c>
      <c r="C45" s="36">
        <v>2.12</v>
      </c>
      <c r="D45" s="36">
        <v>1.99</v>
      </c>
      <c r="E45" s="36">
        <v>0.65</v>
      </c>
      <c r="F45" s="37">
        <v>0.8988142478056748</v>
      </c>
      <c r="G45" s="37">
        <f t="shared" si="0"/>
        <v>0.6942047872340424</v>
      </c>
      <c r="H45" s="27">
        <v>0.83</v>
      </c>
      <c r="I45" s="27">
        <v>0.18</v>
      </c>
      <c r="J45" s="27">
        <v>0.37</v>
      </c>
      <c r="K45" s="27">
        <v>0.49</v>
      </c>
      <c r="L45" s="27">
        <v>0.98</v>
      </c>
      <c r="M45" s="27">
        <v>0.63</v>
      </c>
      <c r="N45" s="27">
        <v>0.64</v>
      </c>
      <c r="O45" s="27">
        <v>1.24</v>
      </c>
      <c r="P45" s="27">
        <v>1.1</v>
      </c>
      <c r="Q45" s="27">
        <v>0.4820478723404255</v>
      </c>
      <c r="R45" s="53">
        <f t="shared" si="3"/>
        <v>1.1168384879725088</v>
      </c>
      <c r="S45" s="81">
        <f t="shared" si="1"/>
        <v>10</v>
      </c>
      <c r="T45" s="81">
        <f>SUM(V45:IV45)</f>
        <v>65</v>
      </c>
      <c r="U45" s="87">
        <f t="shared" si="2"/>
        <v>1.55596693370783</v>
      </c>
      <c r="V45" s="20">
        <v>2</v>
      </c>
      <c r="W45" s="20"/>
      <c r="X45" s="20"/>
      <c r="Y45" s="20"/>
      <c r="AK45">
        <v>12</v>
      </c>
      <c r="AT45">
        <v>1</v>
      </c>
      <c r="BE45">
        <v>4</v>
      </c>
      <c r="BJ45">
        <v>15</v>
      </c>
      <c r="BL45">
        <v>3</v>
      </c>
      <c r="BM45">
        <v>7</v>
      </c>
      <c r="BN45">
        <v>6</v>
      </c>
      <c r="BP45">
        <v>12</v>
      </c>
      <c r="BQ45">
        <v>3</v>
      </c>
    </row>
    <row r="46" spans="1:47" ht="12.75">
      <c r="A46" s="1" t="s">
        <v>16</v>
      </c>
      <c r="B46" s="36"/>
      <c r="C46" s="36">
        <v>0.41</v>
      </c>
      <c r="D46" s="36">
        <v>0.19</v>
      </c>
      <c r="E46" s="36">
        <v>0.16</v>
      </c>
      <c r="F46" s="37">
        <v>0.2924019187589304</v>
      </c>
      <c r="G46" s="37">
        <f t="shared" si="0"/>
        <v>0.007585288522511097</v>
      </c>
      <c r="H46" s="27">
        <v>0.06</v>
      </c>
      <c r="I46" s="27"/>
      <c r="J46" s="27"/>
      <c r="K46" s="27"/>
      <c r="L46" s="27"/>
      <c r="M46" s="27"/>
      <c r="N46" s="27">
        <v>0.01585288522511097</v>
      </c>
      <c r="O46" s="27"/>
      <c r="P46" s="27"/>
      <c r="Q46" s="27"/>
      <c r="R46" s="53">
        <f t="shared" si="3"/>
        <v>0.03436426116838489</v>
      </c>
      <c r="S46" s="81">
        <f t="shared" si="1"/>
        <v>2</v>
      </c>
      <c r="T46" s="81">
        <f>SUM(V46:IV46)</f>
        <v>2</v>
      </c>
      <c r="U46" s="87">
        <f t="shared" si="2"/>
      </c>
      <c r="V46" s="20"/>
      <c r="W46" s="20"/>
      <c r="X46" s="20"/>
      <c r="Y46" s="20"/>
      <c r="AR46">
        <v>1</v>
      </c>
      <c r="AU46">
        <v>1</v>
      </c>
    </row>
    <row r="47" spans="1:84" ht="12.75">
      <c r="A47" s="52" t="s">
        <v>108</v>
      </c>
      <c r="B47" s="36"/>
      <c r="C47" s="36"/>
      <c r="D47" s="36"/>
      <c r="E47" s="36"/>
      <c r="F47" s="37">
        <v>0.0113145091798816</v>
      </c>
      <c r="G47" s="37">
        <f t="shared" si="0"/>
        <v>0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96">
        <f>T47*10/$R$4</f>
        <v>0.017182130584192445</v>
      </c>
      <c r="S47" s="97">
        <v>1</v>
      </c>
      <c r="T47" s="97">
        <v>1</v>
      </c>
      <c r="U47" s="98"/>
      <c r="V47" s="99"/>
      <c r="W47" s="99"/>
      <c r="X47" s="99"/>
      <c r="Y47" s="99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</row>
    <row r="48" spans="1:25" ht="12.75">
      <c r="A48" s="52" t="s">
        <v>220</v>
      </c>
      <c r="B48" s="36"/>
      <c r="C48" s="36"/>
      <c r="D48" s="36"/>
      <c r="E48" s="36"/>
      <c r="F48" s="37"/>
      <c r="G48" s="37">
        <f t="shared" si="0"/>
        <v>0.0018921475875118255</v>
      </c>
      <c r="H48" s="27"/>
      <c r="I48" s="27"/>
      <c r="J48" s="27"/>
      <c r="K48" s="27"/>
      <c r="L48" s="27">
        <v>0.018921475875118256</v>
      </c>
      <c r="M48" s="27"/>
      <c r="N48" s="27"/>
      <c r="O48" s="27"/>
      <c r="P48" s="27"/>
      <c r="Q48" s="27"/>
      <c r="R48" s="53">
        <f aca="true" t="shared" si="5" ref="R48:R55">T48*10/$R$4</f>
        <v>0.03436426116838489</v>
      </c>
      <c r="S48" s="81">
        <f>COUNT(V48:CF48)</f>
        <v>1</v>
      </c>
      <c r="T48" s="81">
        <f>SUM(V48:IV48)</f>
        <v>2</v>
      </c>
      <c r="U48" s="87">
        <f t="shared" si="2"/>
      </c>
      <c r="V48" s="20"/>
      <c r="W48" s="20"/>
      <c r="X48" s="20">
        <v>2</v>
      </c>
      <c r="Y48" s="20"/>
    </row>
    <row r="49" spans="1:42" ht="12.75">
      <c r="A49" s="107" t="s">
        <v>312</v>
      </c>
      <c r="B49" s="36"/>
      <c r="C49" s="36"/>
      <c r="D49" s="36"/>
      <c r="E49" s="36"/>
      <c r="F49" s="37"/>
      <c r="G49" s="37">
        <f t="shared" si="0"/>
        <v>0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53">
        <f>T49*10/$R$4</f>
        <v>0.017182130584192445</v>
      </c>
      <c r="S49" s="81">
        <f>COUNT(V49:CF49)</f>
        <v>1</v>
      </c>
      <c r="T49" s="81">
        <f>SUM(V49:IV49)</f>
        <v>1</v>
      </c>
      <c r="U49" s="87">
        <f>IF(COUNT(H49:P49)=0,"",IF(SUM(H49:P49)/COUNT($H$4:$P$4)&lt;0.1,"",IF(R49&lt;0.1,"",R49/(SUM(H49:P49)/COUNT($H$4:$P$4)))))</f>
      </c>
      <c r="V49" s="20"/>
      <c r="W49" s="20"/>
      <c r="X49" s="20"/>
      <c r="Y49" s="20"/>
      <c r="AP49">
        <v>1</v>
      </c>
    </row>
    <row r="50" spans="1:77" ht="12.75">
      <c r="A50" s="1" t="s">
        <v>138</v>
      </c>
      <c r="B50" s="36"/>
      <c r="C50" s="36">
        <v>0.05</v>
      </c>
      <c r="D50" s="74" t="s">
        <v>187</v>
      </c>
      <c r="E50" s="36">
        <v>0.03</v>
      </c>
      <c r="F50" s="37">
        <v>0.015</v>
      </c>
      <c r="G50" s="37">
        <f t="shared" si="0"/>
        <v>0.4032452034067511</v>
      </c>
      <c r="H50" s="27"/>
      <c r="I50" s="27"/>
      <c r="J50" s="27"/>
      <c r="K50" s="27"/>
      <c r="L50" s="27">
        <v>2.07</v>
      </c>
      <c r="M50" s="27">
        <v>1.5</v>
      </c>
      <c r="N50" s="27"/>
      <c r="O50" s="27">
        <v>0.1466275659824047</v>
      </c>
      <c r="P50" s="27"/>
      <c r="Q50" s="27">
        <v>0.3158244680851064</v>
      </c>
      <c r="R50" s="53">
        <f t="shared" si="5"/>
        <v>4.261168384879726</v>
      </c>
      <c r="S50" s="81">
        <f t="shared" si="1"/>
        <v>15</v>
      </c>
      <c r="T50" s="81">
        <f>SUM(V50:IV50)</f>
        <v>248</v>
      </c>
      <c r="U50" s="87">
        <f t="shared" si="2"/>
        <v>10.318632895836165</v>
      </c>
      <c r="V50" s="20"/>
      <c r="W50" s="20">
        <v>86</v>
      </c>
      <c r="X50" s="20"/>
      <c r="Y50" s="20"/>
      <c r="AH50">
        <v>38</v>
      </c>
      <c r="AI50">
        <v>5</v>
      </c>
      <c r="AO50">
        <v>1</v>
      </c>
      <c r="AP50">
        <v>35</v>
      </c>
      <c r="AQ50">
        <v>6</v>
      </c>
      <c r="AT50">
        <v>1</v>
      </c>
      <c r="AU50">
        <v>4</v>
      </c>
      <c r="AW50">
        <v>16</v>
      </c>
      <c r="BB50">
        <v>1</v>
      </c>
      <c r="BH50">
        <v>11</v>
      </c>
      <c r="BM50">
        <v>23</v>
      </c>
      <c r="BT50">
        <v>11</v>
      </c>
      <c r="BU50">
        <v>6</v>
      </c>
      <c r="BY50">
        <v>4</v>
      </c>
    </row>
    <row r="51" spans="1:25" ht="12.75">
      <c r="A51" s="1" t="s">
        <v>209</v>
      </c>
      <c r="B51" s="36"/>
      <c r="C51" s="36"/>
      <c r="D51" s="74"/>
      <c r="E51" s="36"/>
      <c r="F51" s="37"/>
      <c r="G51" s="37">
        <f t="shared" si="0"/>
        <v>0.36960106382978725</v>
      </c>
      <c r="H51" s="27"/>
      <c r="I51" s="27"/>
      <c r="J51" s="27"/>
      <c r="K51" s="27">
        <v>0.05</v>
      </c>
      <c r="L51" s="27">
        <v>0.12</v>
      </c>
      <c r="M51" s="27">
        <v>0.03</v>
      </c>
      <c r="N51" s="27">
        <v>0.98</v>
      </c>
      <c r="O51" s="27">
        <v>1.02</v>
      </c>
      <c r="P51" s="27"/>
      <c r="Q51" s="27">
        <v>1.4960106382978722</v>
      </c>
      <c r="R51" s="53">
        <f t="shared" si="5"/>
        <v>0</v>
      </c>
      <c r="S51" s="81">
        <f>COUNT(V51:CF51)</f>
        <v>0</v>
      </c>
      <c r="T51" s="81">
        <f>SUM(V51:IV51)</f>
        <v>0</v>
      </c>
      <c r="U51" s="87">
        <f t="shared" si="2"/>
      </c>
      <c r="V51" s="20"/>
      <c r="W51" s="20"/>
      <c r="X51" s="20"/>
      <c r="Y51" s="20"/>
    </row>
    <row r="52" spans="1:25" ht="12.75">
      <c r="A52" s="1" t="s">
        <v>192</v>
      </c>
      <c r="B52" s="36"/>
      <c r="C52" s="74" t="s">
        <v>187</v>
      </c>
      <c r="D52" s="70"/>
      <c r="E52" s="36"/>
      <c r="F52" s="37"/>
      <c r="G52" s="37">
        <f t="shared" si="0"/>
        <v>0.002019386106623586</v>
      </c>
      <c r="H52" s="27"/>
      <c r="I52" s="27"/>
      <c r="J52" s="27">
        <v>0.02019386106623586</v>
      </c>
      <c r="K52" s="27"/>
      <c r="L52" s="27"/>
      <c r="M52" s="27"/>
      <c r="N52" s="27"/>
      <c r="O52" s="27"/>
      <c r="P52" s="27"/>
      <c r="Q52" s="27"/>
      <c r="R52" s="53">
        <f t="shared" si="5"/>
        <v>0</v>
      </c>
      <c r="S52" s="81">
        <f t="shared" si="1"/>
        <v>0</v>
      </c>
      <c r="T52" s="81">
        <f>SUM(V52:IV52)</f>
        <v>0</v>
      </c>
      <c r="U52" s="87">
        <f t="shared" si="2"/>
      </c>
      <c r="V52" s="20"/>
      <c r="W52" s="20"/>
      <c r="X52" s="20"/>
      <c r="Y52" s="20"/>
    </row>
    <row r="53" spans="1:25" ht="12.75">
      <c r="A53" s="1" t="s">
        <v>152</v>
      </c>
      <c r="B53" s="36"/>
      <c r="C53" s="36"/>
      <c r="D53" s="36"/>
      <c r="E53" s="36"/>
      <c r="F53" s="37">
        <v>0.01</v>
      </c>
      <c r="G53" s="37">
        <f t="shared" si="0"/>
        <v>0.003775004084151676</v>
      </c>
      <c r="H53" s="27"/>
      <c r="I53" s="27"/>
      <c r="J53" s="27">
        <v>0.02019386106623586</v>
      </c>
      <c r="K53" s="27"/>
      <c r="L53" s="27"/>
      <c r="M53" s="27"/>
      <c r="N53" s="27"/>
      <c r="O53" s="27"/>
      <c r="P53" s="27">
        <v>0.017556179775280897</v>
      </c>
      <c r="Q53" s="27"/>
      <c r="R53" s="53">
        <f t="shared" si="5"/>
        <v>0</v>
      </c>
      <c r="S53" s="81">
        <f t="shared" si="1"/>
        <v>0</v>
      </c>
      <c r="T53" s="81">
        <f>SUM(V53:IV53)</f>
        <v>0</v>
      </c>
      <c r="U53" s="87">
        <f t="shared" si="2"/>
      </c>
      <c r="V53" s="20"/>
      <c r="W53" s="20"/>
      <c r="X53" s="20"/>
      <c r="Y53" s="20"/>
    </row>
    <row r="54" spans="1:25" ht="12.75">
      <c r="A54" s="52" t="s">
        <v>256</v>
      </c>
      <c r="B54" s="36"/>
      <c r="C54" s="36"/>
      <c r="D54" s="36"/>
      <c r="E54" s="36"/>
      <c r="F54" s="37"/>
      <c r="G54" s="37">
        <f t="shared" si="0"/>
        <v>0.003258390355164549</v>
      </c>
      <c r="H54" s="27"/>
      <c r="I54" s="27"/>
      <c r="J54" s="27"/>
      <c r="K54" s="27"/>
      <c r="L54" s="27"/>
      <c r="M54" s="27"/>
      <c r="N54" s="27"/>
      <c r="O54" s="27">
        <v>0.03258390355164549</v>
      </c>
      <c r="P54" s="27"/>
      <c r="Q54" s="27"/>
      <c r="R54" s="53">
        <f>T54*10/$R$4</f>
        <v>0</v>
      </c>
      <c r="S54" s="81">
        <f>COUNT(V54:CF54)</f>
        <v>0</v>
      </c>
      <c r="T54" s="81">
        <f>SUM(V54:IV54)</f>
        <v>0</v>
      </c>
      <c r="U54" s="87">
        <f t="shared" si="2"/>
      </c>
      <c r="V54" s="20"/>
      <c r="W54" s="20"/>
      <c r="X54" s="20"/>
      <c r="Y54" s="20"/>
    </row>
    <row r="55" spans="1:25" ht="12.75">
      <c r="A55" s="1" t="s">
        <v>173</v>
      </c>
      <c r="B55" s="36"/>
      <c r="C55" s="36"/>
      <c r="D55" s="36"/>
      <c r="E55" s="36">
        <v>0.03</v>
      </c>
      <c r="F55" s="73" t="s">
        <v>187</v>
      </c>
      <c r="G55" s="37">
        <f t="shared" si="0"/>
        <v>0.056245092482824124</v>
      </c>
      <c r="H55" s="27">
        <v>0.05</v>
      </c>
      <c r="I55" s="27"/>
      <c r="J55" s="27">
        <v>0.05</v>
      </c>
      <c r="K55" s="27"/>
      <c r="L55" s="27">
        <v>0.3</v>
      </c>
      <c r="M55" s="27">
        <v>0.05</v>
      </c>
      <c r="N55" s="27"/>
      <c r="O55" s="27">
        <v>0.03258390355164549</v>
      </c>
      <c r="P55" s="27">
        <v>0.03</v>
      </c>
      <c r="Q55" s="27">
        <v>0.049867021276595744</v>
      </c>
      <c r="R55" s="53">
        <f t="shared" si="5"/>
        <v>0.10309278350515466</v>
      </c>
      <c r="S55" s="81">
        <f t="shared" si="1"/>
        <v>1</v>
      </c>
      <c r="T55" s="81">
        <f>SUM(V55:IV55)</f>
        <v>6</v>
      </c>
      <c r="U55" s="87">
        <f t="shared" si="2"/>
      </c>
      <c r="V55" s="20"/>
      <c r="W55" s="20"/>
      <c r="X55" s="20">
        <v>6</v>
      </c>
      <c r="Y55" s="20"/>
    </row>
    <row r="56" spans="1:77" ht="12.75">
      <c r="A56" s="1" t="s">
        <v>68</v>
      </c>
      <c r="B56" s="36"/>
      <c r="C56" s="36">
        <v>0.12</v>
      </c>
      <c r="D56" s="36">
        <v>0.04</v>
      </c>
      <c r="E56" s="36">
        <v>1.22</v>
      </c>
      <c r="F56" s="37">
        <v>0.10904123290467442</v>
      </c>
      <c r="G56" s="37">
        <f t="shared" si="0"/>
        <v>1.7516941489361701</v>
      </c>
      <c r="H56" s="27">
        <v>0.03</v>
      </c>
      <c r="I56" s="27">
        <v>0.02</v>
      </c>
      <c r="J56" s="27">
        <v>2.53</v>
      </c>
      <c r="K56" s="27">
        <v>0.22</v>
      </c>
      <c r="L56" s="27">
        <v>3.01</v>
      </c>
      <c r="M56" s="27">
        <v>5.61</v>
      </c>
      <c r="N56" s="27">
        <v>3.32</v>
      </c>
      <c r="O56" s="27">
        <v>1.29</v>
      </c>
      <c r="P56" s="27">
        <v>0.34</v>
      </c>
      <c r="Q56" s="27">
        <v>1.146941489361702</v>
      </c>
      <c r="R56" s="53">
        <f t="shared" si="3"/>
        <v>5.171821305841926</v>
      </c>
      <c r="S56" s="81">
        <f t="shared" si="1"/>
        <v>19</v>
      </c>
      <c r="T56" s="81">
        <f>SUM(V56:IV56)</f>
        <v>301</v>
      </c>
      <c r="U56" s="87">
        <f t="shared" si="2"/>
        <v>2.843395953120179</v>
      </c>
      <c r="V56" s="20"/>
      <c r="W56" s="20">
        <v>2</v>
      </c>
      <c r="X56" s="20">
        <v>28</v>
      </c>
      <c r="Y56" s="20">
        <v>4</v>
      </c>
      <c r="AC56">
        <v>7</v>
      </c>
      <c r="AD56">
        <v>65</v>
      </c>
      <c r="AE56">
        <v>32</v>
      </c>
      <c r="AF56">
        <v>17</v>
      </c>
      <c r="AO56">
        <v>63</v>
      </c>
      <c r="AR56">
        <v>5</v>
      </c>
      <c r="AU56">
        <v>1</v>
      </c>
      <c r="AX56">
        <v>36</v>
      </c>
      <c r="AY56">
        <v>2</v>
      </c>
      <c r="BA56">
        <v>3</v>
      </c>
      <c r="BH56">
        <v>5</v>
      </c>
      <c r="BO56">
        <v>11</v>
      </c>
      <c r="BU56">
        <v>16</v>
      </c>
      <c r="BV56">
        <v>1</v>
      </c>
      <c r="BX56">
        <v>1</v>
      </c>
      <c r="BY56">
        <v>2</v>
      </c>
    </row>
    <row r="57" spans="1:82" ht="12.75">
      <c r="A57" s="1" t="s">
        <v>17</v>
      </c>
      <c r="B57" s="36">
        <v>0.55</v>
      </c>
      <c r="C57" s="36">
        <v>0.55</v>
      </c>
      <c r="D57" s="36">
        <v>2.13</v>
      </c>
      <c r="E57" s="36">
        <v>12.34</v>
      </c>
      <c r="F57" s="37">
        <v>13.391224535619514</v>
      </c>
      <c r="G57" s="37">
        <f t="shared" si="0"/>
        <v>31.299587765957448</v>
      </c>
      <c r="H57" s="27">
        <v>0.62</v>
      </c>
      <c r="I57" s="27">
        <v>0.46</v>
      </c>
      <c r="J57" s="27">
        <v>10.85</v>
      </c>
      <c r="K57" s="27">
        <v>13.74</v>
      </c>
      <c r="L57" s="27">
        <v>60.17</v>
      </c>
      <c r="M57" s="27">
        <v>44.45</v>
      </c>
      <c r="N57" s="27">
        <v>24.64</v>
      </c>
      <c r="O57" s="27">
        <v>53.72</v>
      </c>
      <c r="P57" s="27">
        <v>34.05</v>
      </c>
      <c r="Q57" s="27">
        <v>70.29587765957447</v>
      </c>
      <c r="R57" s="53">
        <f t="shared" si="3"/>
        <v>92.1134020618557</v>
      </c>
      <c r="S57" s="81">
        <f t="shared" si="1"/>
        <v>47</v>
      </c>
      <c r="T57" s="81">
        <f>SUM(V57:IV57)</f>
        <v>5361</v>
      </c>
      <c r="U57" s="87">
        <f t="shared" si="2"/>
        <v>3.4158245511194942</v>
      </c>
      <c r="V57" s="20"/>
      <c r="W57" s="20">
        <v>70</v>
      </c>
      <c r="X57" s="20">
        <v>139</v>
      </c>
      <c r="Y57" s="20">
        <v>4</v>
      </c>
      <c r="Z57">
        <v>24</v>
      </c>
      <c r="AA57" s="20">
        <v>2</v>
      </c>
      <c r="AB57">
        <v>4</v>
      </c>
      <c r="AC57">
        <v>7</v>
      </c>
      <c r="AD57" s="20">
        <v>9</v>
      </c>
      <c r="AE57">
        <v>21</v>
      </c>
      <c r="AF57">
        <v>20</v>
      </c>
      <c r="AH57">
        <v>2</v>
      </c>
      <c r="AI57">
        <v>471</v>
      </c>
      <c r="AJ57">
        <v>300</v>
      </c>
      <c r="AL57">
        <v>2</v>
      </c>
      <c r="AO57">
        <v>27</v>
      </c>
      <c r="AR57">
        <v>31</v>
      </c>
      <c r="AS57">
        <v>46</v>
      </c>
      <c r="AT57">
        <v>219</v>
      </c>
      <c r="AU57">
        <v>208</v>
      </c>
      <c r="AW57">
        <v>6</v>
      </c>
      <c r="AX57">
        <v>3</v>
      </c>
      <c r="AY57">
        <v>2</v>
      </c>
      <c r="AZ57">
        <v>7</v>
      </c>
      <c r="BA57">
        <v>14</v>
      </c>
      <c r="BB57">
        <v>3</v>
      </c>
      <c r="BC57">
        <v>15</v>
      </c>
      <c r="BD57">
        <v>50</v>
      </c>
      <c r="BG57">
        <v>4</v>
      </c>
      <c r="BH57">
        <v>13</v>
      </c>
      <c r="BI57">
        <v>4</v>
      </c>
      <c r="BJ57">
        <v>4</v>
      </c>
      <c r="BK57">
        <v>5</v>
      </c>
      <c r="BL57">
        <v>3</v>
      </c>
      <c r="BO57">
        <v>10</v>
      </c>
      <c r="BQ57">
        <v>382</v>
      </c>
      <c r="BR57">
        <v>10</v>
      </c>
      <c r="BS57">
        <v>197</v>
      </c>
      <c r="BT57">
        <v>1545</v>
      </c>
      <c r="BU57">
        <v>80</v>
      </c>
      <c r="BV57">
        <v>360</v>
      </c>
      <c r="BW57">
        <v>150</v>
      </c>
      <c r="BX57">
        <v>110</v>
      </c>
      <c r="BY57">
        <v>315</v>
      </c>
      <c r="CA57">
        <v>60</v>
      </c>
      <c r="CB57">
        <v>3</v>
      </c>
      <c r="CC57">
        <v>390</v>
      </c>
      <c r="CD57">
        <v>10</v>
      </c>
    </row>
    <row r="58" spans="1:72" ht="12.75">
      <c r="A58" s="1" t="s">
        <v>201</v>
      </c>
      <c r="B58" s="36"/>
      <c r="C58" s="36"/>
      <c r="D58" s="36"/>
      <c r="E58" s="36"/>
      <c r="F58" s="37"/>
      <c r="G58" s="37">
        <f t="shared" si="0"/>
        <v>0.0040193861066235865</v>
      </c>
      <c r="H58" s="27"/>
      <c r="I58" s="27"/>
      <c r="J58" s="27">
        <v>0.02019386106623586</v>
      </c>
      <c r="K58" s="27"/>
      <c r="L58" s="27"/>
      <c r="M58" s="27">
        <v>0.02</v>
      </c>
      <c r="N58" s="27"/>
      <c r="O58" s="27"/>
      <c r="P58" s="27"/>
      <c r="Q58" s="27"/>
      <c r="R58" s="53">
        <f>T58*10/$R$4</f>
        <v>0.017182130584192445</v>
      </c>
      <c r="S58" s="81">
        <f t="shared" si="1"/>
        <v>1</v>
      </c>
      <c r="T58" s="81">
        <f>SUM(V58:IV58)</f>
        <v>1</v>
      </c>
      <c r="U58" s="87">
        <f t="shared" si="2"/>
      </c>
      <c r="V58" s="20"/>
      <c r="W58" s="20"/>
      <c r="X58" s="20"/>
      <c r="Y58" s="20"/>
      <c r="BT58">
        <v>1</v>
      </c>
    </row>
    <row r="59" spans="1:82" ht="12.75">
      <c r="A59" s="1" t="s">
        <v>18</v>
      </c>
      <c r="B59" s="36"/>
      <c r="C59" s="36">
        <v>0.08</v>
      </c>
      <c r="D59" s="36">
        <v>0.23</v>
      </c>
      <c r="E59" s="37">
        <v>2.92</v>
      </c>
      <c r="F59" s="37">
        <v>2.382092467850582</v>
      </c>
      <c r="G59" s="37">
        <f t="shared" si="0"/>
        <v>2.7758244680851063</v>
      </c>
      <c r="H59" s="27">
        <v>0.26</v>
      </c>
      <c r="I59" s="27">
        <v>0.9</v>
      </c>
      <c r="J59" s="27">
        <v>2.02</v>
      </c>
      <c r="K59" s="27">
        <v>1.8</v>
      </c>
      <c r="L59" s="27">
        <v>3.87</v>
      </c>
      <c r="M59" s="27">
        <v>4.35</v>
      </c>
      <c r="N59" s="27">
        <v>4.56</v>
      </c>
      <c r="O59" s="27">
        <v>4.96</v>
      </c>
      <c r="P59" s="27">
        <v>1.88</v>
      </c>
      <c r="Q59" s="27">
        <v>3.158244680851064</v>
      </c>
      <c r="R59" s="53">
        <f t="shared" si="3"/>
        <v>5.618556701030929</v>
      </c>
      <c r="S59" s="81">
        <f t="shared" si="1"/>
        <v>33</v>
      </c>
      <c r="T59" s="81">
        <f>SUM(V59:IV59)</f>
        <v>327</v>
      </c>
      <c r="U59" s="87">
        <f t="shared" si="2"/>
        <v>2.0555695247674133</v>
      </c>
      <c r="V59" s="20"/>
      <c r="W59" s="20">
        <v>15</v>
      </c>
      <c r="X59" s="20">
        <v>29</v>
      </c>
      <c r="Y59" s="20">
        <v>4</v>
      </c>
      <c r="Z59">
        <v>1</v>
      </c>
      <c r="AC59">
        <v>3</v>
      </c>
      <c r="AD59">
        <v>7</v>
      </c>
      <c r="AE59">
        <v>8</v>
      </c>
      <c r="AF59">
        <v>4</v>
      </c>
      <c r="AI59">
        <v>20</v>
      </c>
      <c r="AL59">
        <v>1</v>
      </c>
      <c r="AO59">
        <v>39</v>
      </c>
      <c r="AR59">
        <v>2</v>
      </c>
      <c r="AS59">
        <v>1</v>
      </c>
      <c r="AT59">
        <v>5</v>
      </c>
      <c r="AU59">
        <v>11</v>
      </c>
      <c r="AX59">
        <v>5</v>
      </c>
      <c r="AY59">
        <v>5</v>
      </c>
      <c r="AZ59">
        <v>1</v>
      </c>
      <c r="BA59">
        <v>7</v>
      </c>
      <c r="BD59">
        <v>2</v>
      </c>
      <c r="BH59">
        <v>3</v>
      </c>
      <c r="BI59">
        <v>2</v>
      </c>
      <c r="BO59">
        <v>2</v>
      </c>
      <c r="BQ59">
        <v>4</v>
      </c>
      <c r="BT59">
        <v>45</v>
      </c>
      <c r="BU59">
        <v>4</v>
      </c>
      <c r="BV59">
        <v>19</v>
      </c>
      <c r="BW59">
        <v>17</v>
      </c>
      <c r="BX59">
        <v>5</v>
      </c>
      <c r="BY59">
        <v>11</v>
      </c>
      <c r="CA59">
        <v>3</v>
      </c>
      <c r="CC59">
        <v>41</v>
      </c>
      <c r="CD59">
        <v>1</v>
      </c>
    </row>
    <row r="60" spans="1:25" ht="12.75">
      <c r="A60" s="1" t="s">
        <v>85</v>
      </c>
      <c r="B60" s="36"/>
      <c r="C60" s="36"/>
      <c r="D60" s="74" t="s">
        <v>187</v>
      </c>
      <c r="E60" s="36">
        <v>0.01</v>
      </c>
      <c r="F60" s="73" t="s">
        <v>187</v>
      </c>
      <c r="G60" s="37">
        <f t="shared" si="0"/>
        <v>0.0052338698067169575</v>
      </c>
      <c r="H60" s="27"/>
      <c r="I60" s="27"/>
      <c r="J60" s="27">
        <v>0.02019386106623586</v>
      </c>
      <c r="K60" s="27"/>
      <c r="L60" s="27"/>
      <c r="M60" s="27"/>
      <c r="N60" s="27">
        <v>0.01585288522511097</v>
      </c>
      <c r="O60" s="27">
        <v>0.016291951775822745</v>
      </c>
      <c r="P60" s="27"/>
      <c r="Q60" s="27"/>
      <c r="R60" s="53">
        <f t="shared" si="3"/>
        <v>0</v>
      </c>
      <c r="S60" s="81">
        <f t="shared" si="1"/>
        <v>0</v>
      </c>
      <c r="T60" s="81">
        <f>SUM(V60:IV60)</f>
        <v>0</v>
      </c>
      <c r="U60" s="87">
        <f t="shared" si="2"/>
      </c>
      <c r="V60" s="20"/>
      <c r="W60" s="20"/>
      <c r="X60" s="20"/>
      <c r="Y60" s="20"/>
    </row>
    <row r="61" spans="1:30" ht="12.75">
      <c r="A61" s="1" t="s">
        <v>200</v>
      </c>
      <c r="B61" s="36"/>
      <c r="C61" s="36"/>
      <c r="D61" s="74"/>
      <c r="E61" s="36"/>
      <c r="F61" s="73"/>
      <c r="G61" s="37">
        <f t="shared" si="0"/>
        <v>0.031769873900225926</v>
      </c>
      <c r="H61" s="27"/>
      <c r="I61" s="27"/>
      <c r="J61" s="27">
        <v>0.13</v>
      </c>
      <c r="K61" s="27"/>
      <c r="L61" s="27">
        <v>0.03</v>
      </c>
      <c r="M61" s="27">
        <v>0.06</v>
      </c>
      <c r="N61" s="27">
        <v>0.047558655675332906</v>
      </c>
      <c r="O61" s="27">
        <v>0.03258390355164549</v>
      </c>
      <c r="P61" s="27">
        <v>0.017556179775280897</v>
      </c>
      <c r="Q61" s="27"/>
      <c r="R61" s="53">
        <f>T61*10/$R$4</f>
        <v>0.5498281786941582</v>
      </c>
      <c r="S61" s="81">
        <f t="shared" si="1"/>
        <v>1</v>
      </c>
      <c r="T61" s="81">
        <f>SUM(V61:IV61)</f>
        <v>32</v>
      </c>
      <c r="U61" s="87">
        <f t="shared" si="2"/>
      </c>
      <c r="V61" s="20"/>
      <c r="W61" s="20"/>
      <c r="X61" s="20"/>
      <c r="Y61" s="20"/>
      <c r="AD61">
        <v>32</v>
      </c>
    </row>
    <row r="62" spans="1:30" ht="12.75">
      <c r="A62" s="1" t="s">
        <v>176</v>
      </c>
      <c r="B62" s="36"/>
      <c r="C62" s="36"/>
      <c r="D62" s="36">
        <v>0.01</v>
      </c>
      <c r="E62" s="36">
        <v>0.01</v>
      </c>
      <c r="F62" s="37">
        <v>0.01</v>
      </c>
      <c r="G62" s="37">
        <f t="shared" si="0"/>
        <v>0.05950111366049789</v>
      </c>
      <c r="H62" s="27"/>
      <c r="I62" s="27"/>
      <c r="J62" s="27">
        <v>0.3</v>
      </c>
      <c r="K62" s="27">
        <v>0.03</v>
      </c>
      <c r="L62" s="27">
        <v>0.018921475875118256</v>
      </c>
      <c r="M62" s="27"/>
      <c r="N62" s="27">
        <v>0.11097019657577678</v>
      </c>
      <c r="O62" s="27">
        <v>0.03258390355164549</v>
      </c>
      <c r="P62" s="27">
        <v>0.05266853932584269</v>
      </c>
      <c r="Q62" s="27">
        <v>0.049867021276595744</v>
      </c>
      <c r="R62" s="53">
        <f>T62*10/$R$4</f>
        <v>0.05154639175257733</v>
      </c>
      <c r="S62" s="81">
        <f t="shared" si="1"/>
        <v>1</v>
      </c>
      <c r="T62" s="81">
        <f>SUM(V62:IV62)</f>
        <v>3</v>
      </c>
      <c r="U62" s="87">
        <f t="shared" si="2"/>
      </c>
      <c r="V62" s="20"/>
      <c r="W62" s="20"/>
      <c r="X62" s="20"/>
      <c r="Y62" s="20"/>
      <c r="AD62">
        <v>3</v>
      </c>
    </row>
    <row r="63" spans="1:81" ht="12.75">
      <c r="A63" s="1" t="s">
        <v>19</v>
      </c>
      <c r="B63" s="36">
        <v>19.13</v>
      </c>
      <c r="C63" s="36">
        <v>10.51</v>
      </c>
      <c r="D63" s="36">
        <v>20.61</v>
      </c>
      <c r="E63" s="36">
        <v>11.49</v>
      </c>
      <c r="F63" s="37">
        <v>6.232607675035721</v>
      </c>
      <c r="G63" s="37">
        <f t="shared" si="0"/>
        <v>6.815236702127659</v>
      </c>
      <c r="H63" s="27">
        <v>5.3</v>
      </c>
      <c r="I63" s="27">
        <v>2.93</v>
      </c>
      <c r="J63" s="27">
        <v>4.4</v>
      </c>
      <c r="K63" s="27">
        <v>6.04</v>
      </c>
      <c r="L63" s="27">
        <v>10.36</v>
      </c>
      <c r="M63" s="27">
        <v>7.61</v>
      </c>
      <c r="N63" s="27">
        <v>7.37</v>
      </c>
      <c r="O63" s="27">
        <v>6.65</v>
      </c>
      <c r="P63" s="27">
        <v>9.63</v>
      </c>
      <c r="Q63" s="27">
        <v>7.8623670212765955</v>
      </c>
      <c r="R63" s="53">
        <f t="shared" si="3"/>
        <v>7.044673539518902</v>
      </c>
      <c r="S63" s="81">
        <f t="shared" si="1"/>
        <v>26</v>
      </c>
      <c r="T63" s="81">
        <f>SUM(V63:IV63)</f>
        <v>410</v>
      </c>
      <c r="U63" s="87">
        <f t="shared" si="2"/>
        <v>1.0516182095815245</v>
      </c>
      <c r="V63" s="20"/>
      <c r="W63" s="20"/>
      <c r="X63" s="20"/>
      <c r="Y63" s="20"/>
      <c r="AA63">
        <v>7</v>
      </c>
      <c r="AH63">
        <v>4</v>
      </c>
      <c r="AI63">
        <v>10</v>
      </c>
      <c r="AK63">
        <v>12</v>
      </c>
      <c r="AN63">
        <v>2</v>
      </c>
      <c r="AP63">
        <v>11</v>
      </c>
      <c r="AR63">
        <v>50</v>
      </c>
      <c r="AS63">
        <v>47</v>
      </c>
      <c r="AT63">
        <v>21</v>
      </c>
      <c r="AU63">
        <v>42</v>
      </c>
      <c r="AW63">
        <v>14</v>
      </c>
      <c r="BC63">
        <v>9</v>
      </c>
      <c r="BD63">
        <v>8</v>
      </c>
      <c r="BJ63">
        <v>10</v>
      </c>
      <c r="BL63">
        <v>51</v>
      </c>
      <c r="BM63">
        <v>39</v>
      </c>
      <c r="BN63">
        <v>14</v>
      </c>
      <c r="BQ63">
        <v>10</v>
      </c>
      <c r="BT63">
        <v>14</v>
      </c>
      <c r="BU63">
        <v>4</v>
      </c>
      <c r="BV63">
        <v>4</v>
      </c>
      <c r="BY63">
        <v>4</v>
      </c>
      <c r="BZ63">
        <v>6</v>
      </c>
      <c r="CA63">
        <v>1</v>
      </c>
      <c r="CB63">
        <v>7</v>
      </c>
      <c r="CC63">
        <v>9</v>
      </c>
    </row>
    <row r="64" spans="1:79" ht="12.75">
      <c r="A64" s="1" t="s">
        <v>20</v>
      </c>
      <c r="B64" s="36">
        <v>0.02</v>
      </c>
      <c r="C64" s="36">
        <v>0.12</v>
      </c>
      <c r="D64" s="36">
        <v>0.09</v>
      </c>
      <c r="E64" s="36">
        <v>0.25</v>
      </c>
      <c r="F64" s="37">
        <v>0.1982061645233721</v>
      </c>
      <c r="G64" s="37">
        <f t="shared" si="0"/>
        <v>0.8888516913698303</v>
      </c>
      <c r="H64" s="27">
        <v>0.03</v>
      </c>
      <c r="I64" s="27">
        <v>0.11</v>
      </c>
      <c r="J64" s="27">
        <v>0.08</v>
      </c>
      <c r="K64" s="27">
        <v>0.47</v>
      </c>
      <c r="L64" s="27">
        <v>2.43</v>
      </c>
      <c r="M64" s="27">
        <v>1.17</v>
      </c>
      <c r="N64" s="27">
        <v>0.49</v>
      </c>
      <c r="O64" s="27">
        <v>0.94</v>
      </c>
      <c r="P64" s="27">
        <v>0.19311797752808987</v>
      </c>
      <c r="Q64" s="27">
        <v>2.9753989361702127</v>
      </c>
      <c r="R64" s="53">
        <f t="shared" si="3"/>
        <v>1.323024054982818</v>
      </c>
      <c r="S64" s="81">
        <f t="shared" si="1"/>
        <v>22</v>
      </c>
      <c r="T64" s="81">
        <f>SUM(V64:IV64)</f>
        <v>77</v>
      </c>
      <c r="U64" s="87">
        <f t="shared" si="2"/>
        <v>2.013695065800638</v>
      </c>
      <c r="V64" s="20"/>
      <c r="W64" s="20">
        <v>6</v>
      </c>
      <c r="X64" s="20"/>
      <c r="Y64" s="20">
        <v>6</v>
      </c>
      <c r="Z64">
        <v>1</v>
      </c>
      <c r="AD64">
        <v>2</v>
      </c>
      <c r="AJ64">
        <v>4</v>
      </c>
      <c r="AL64">
        <v>1</v>
      </c>
      <c r="AO64">
        <v>10</v>
      </c>
      <c r="AP64">
        <v>3</v>
      </c>
      <c r="AR64">
        <v>8</v>
      </c>
      <c r="AS64">
        <v>1</v>
      </c>
      <c r="AT64">
        <v>1</v>
      </c>
      <c r="AV64">
        <v>3</v>
      </c>
      <c r="AW64">
        <v>5</v>
      </c>
      <c r="AX64">
        <v>3</v>
      </c>
      <c r="AY64">
        <v>1</v>
      </c>
      <c r="AZ64">
        <v>3</v>
      </c>
      <c r="BD64">
        <v>1</v>
      </c>
      <c r="BH64">
        <v>4</v>
      </c>
      <c r="BT64">
        <v>7</v>
      </c>
      <c r="BU64">
        <v>3</v>
      </c>
      <c r="BV64">
        <v>2</v>
      </c>
      <c r="CA64">
        <v>2</v>
      </c>
    </row>
    <row r="65" spans="1:73" ht="12.75">
      <c r="A65" s="1" t="s">
        <v>69</v>
      </c>
      <c r="B65" s="36">
        <v>0.11</v>
      </c>
      <c r="C65" s="36">
        <v>0.01</v>
      </c>
      <c r="D65" s="74" t="s">
        <v>187</v>
      </c>
      <c r="E65" s="36">
        <v>0.02</v>
      </c>
      <c r="F65" s="37">
        <v>0.027206164523372118</v>
      </c>
      <c r="G65" s="37">
        <f t="shared" si="0"/>
        <v>0.1803700433201977</v>
      </c>
      <c r="H65" s="27"/>
      <c r="I65" s="27"/>
      <c r="J65" s="27">
        <v>0.08</v>
      </c>
      <c r="K65" s="27"/>
      <c r="L65" s="27">
        <v>0.5</v>
      </c>
      <c r="M65" s="27">
        <v>0.20231745447857272</v>
      </c>
      <c r="N65" s="27">
        <v>0.02</v>
      </c>
      <c r="O65" s="27">
        <v>0.27</v>
      </c>
      <c r="P65" s="27"/>
      <c r="Q65" s="27">
        <v>0.7313829787234042</v>
      </c>
      <c r="R65" s="53">
        <f t="shared" si="3"/>
        <v>0.8419243986254297</v>
      </c>
      <c r="S65" s="81">
        <f t="shared" si="1"/>
        <v>20</v>
      </c>
      <c r="T65" s="81">
        <f>SUM(V65:IV65)</f>
        <v>49</v>
      </c>
      <c r="U65" s="87">
        <f t="shared" si="2"/>
        <v>7.0663025729758635</v>
      </c>
      <c r="V65" s="20"/>
      <c r="W65" s="20">
        <v>5</v>
      </c>
      <c r="X65" s="20"/>
      <c r="Y65" s="20">
        <v>1</v>
      </c>
      <c r="Z65">
        <v>1</v>
      </c>
      <c r="AD65">
        <v>3</v>
      </c>
      <c r="AH65">
        <v>1</v>
      </c>
      <c r="AI65">
        <v>9</v>
      </c>
      <c r="AL65">
        <v>1</v>
      </c>
      <c r="AP65">
        <v>2</v>
      </c>
      <c r="AQ65">
        <v>2</v>
      </c>
      <c r="AR65">
        <v>1</v>
      </c>
      <c r="AT65">
        <v>9</v>
      </c>
      <c r="AU65">
        <v>1</v>
      </c>
      <c r="AW65">
        <v>2</v>
      </c>
      <c r="AZ65">
        <v>2</v>
      </c>
      <c r="BD65">
        <v>1</v>
      </c>
      <c r="BH65">
        <v>1</v>
      </c>
      <c r="BM65">
        <v>1</v>
      </c>
      <c r="BS65">
        <v>1</v>
      </c>
      <c r="BT65">
        <v>2</v>
      </c>
      <c r="BU65">
        <v>3</v>
      </c>
    </row>
    <row r="66" spans="1:64" ht="12.75">
      <c r="A66" s="1" t="s">
        <v>21</v>
      </c>
      <c r="B66" s="36">
        <v>0.02</v>
      </c>
      <c r="C66" s="36">
        <v>0.07</v>
      </c>
      <c r="D66" s="37">
        <v>0.2</v>
      </c>
      <c r="E66" s="36">
        <v>0.24</v>
      </c>
      <c r="F66" s="37">
        <v>0.11100000000000003</v>
      </c>
      <c r="G66" s="37">
        <f t="shared" si="0"/>
        <v>0.0987174525565567</v>
      </c>
      <c r="H66" s="27">
        <v>0.06</v>
      </c>
      <c r="I66" s="27">
        <v>0.11</v>
      </c>
      <c r="J66" s="27">
        <v>0.07</v>
      </c>
      <c r="K66" s="27">
        <v>0.13</v>
      </c>
      <c r="L66" s="27">
        <v>0.08</v>
      </c>
      <c r="M66" s="27">
        <v>0.05</v>
      </c>
      <c r="N66" s="27">
        <v>0.09511731135066581</v>
      </c>
      <c r="O66" s="27">
        <v>0.1792114695340502</v>
      </c>
      <c r="P66" s="27">
        <v>0.03</v>
      </c>
      <c r="Q66" s="27">
        <v>0.18284574468085105</v>
      </c>
      <c r="R66" s="53">
        <f t="shared" si="3"/>
        <v>0.17182130584192443</v>
      </c>
      <c r="S66" s="81">
        <f t="shared" si="1"/>
        <v>1</v>
      </c>
      <c r="T66" s="81">
        <f>SUM(V66:IV66)</f>
        <v>10</v>
      </c>
      <c r="U66" s="87">
        <f t="shared" si="2"/>
      </c>
      <c r="V66" s="20"/>
      <c r="W66" s="20"/>
      <c r="X66" s="20"/>
      <c r="Y66" s="20"/>
      <c r="BL66">
        <v>10</v>
      </c>
    </row>
    <row r="67" spans="1:25" ht="12.75">
      <c r="A67" s="1" t="s">
        <v>78</v>
      </c>
      <c r="B67" s="36"/>
      <c r="C67" s="36">
        <v>0.03</v>
      </c>
      <c r="D67" s="74" t="s">
        <v>187</v>
      </c>
      <c r="E67" s="36">
        <v>0.01</v>
      </c>
      <c r="F67" s="73" t="s">
        <v>187</v>
      </c>
      <c r="G67" s="37">
        <f t="shared" si="0"/>
        <v>0.003</v>
      </c>
      <c r="H67" s="27"/>
      <c r="I67" s="27"/>
      <c r="J67" s="27">
        <v>0.03</v>
      </c>
      <c r="K67" s="27"/>
      <c r="L67" s="27"/>
      <c r="M67" s="27"/>
      <c r="N67" s="27"/>
      <c r="O67" s="27"/>
      <c r="P67" s="27"/>
      <c r="Q67" s="27"/>
      <c r="R67" s="53">
        <f t="shared" si="3"/>
        <v>0</v>
      </c>
      <c r="S67" s="81">
        <f t="shared" si="1"/>
        <v>0</v>
      </c>
      <c r="T67" s="81">
        <f>SUM(V67:IV67)</f>
        <v>0</v>
      </c>
      <c r="U67" s="87">
        <f t="shared" si="2"/>
      </c>
      <c r="V67" s="20"/>
      <c r="W67" s="20"/>
      <c r="X67" s="20"/>
      <c r="Y67" s="20"/>
    </row>
    <row r="68" spans="1:84" ht="12.75">
      <c r="A68" s="1" t="s">
        <v>22</v>
      </c>
      <c r="B68" s="36">
        <v>0.01</v>
      </c>
      <c r="C68" s="36">
        <v>0.02</v>
      </c>
      <c r="D68" s="36">
        <v>0.02</v>
      </c>
      <c r="E68" s="36">
        <v>0.02</v>
      </c>
      <c r="F68" s="37">
        <v>0.011000000000000001</v>
      </c>
      <c r="G68" s="37">
        <f t="shared" si="0"/>
        <v>0.013719829429459035</v>
      </c>
      <c r="H68" s="27"/>
      <c r="I68" s="27"/>
      <c r="J68" s="27"/>
      <c r="K68" s="27">
        <v>0.020337604230221677</v>
      </c>
      <c r="L68" s="27"/>
      <c r="M68" s="27">
        <v>0.01839249586168843</v>
      </c>
      <c r="N68" s="27">
        <v>0.03170577045022194</v>
      </c>
      <c r="O68" s="27">
        <v>0.03258390355164549</v>
      </c>
      <c r="P68" s="27">
        <v>0.017556179775280897</v>
      </c>
      <c r="Q68" s="27">
        <v>0.016622340425531915</v>
      </c>
      <c r="R68" s="96">
        <f>T68*10/$R$4</f>
        <v>0</v>
      </c>
      <c r="S68" s="97">
        <f>COUNT(V68:CF68)</f>
        <v>0</v>
      </c>
      <c r="T68" s="97">
        <v>0</v>
      </c>
      <c r="U68" s="98"/>
      <c r="V68" s="99"/>
      <c r="W68" s="99"/>
      <c r="X68" s="99"/>
      <c r="Y68" s="99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</row>
    <row r="69" spans="1:25" ht="12.75">
      <c r="A69" s="1" t="s">
        <v>70</v>
      </c>
      <c r="B69" s="36"/>
      <c r="C69" s="36">
        <v>0.01</v>
      </c>
      <c r="D69" s="36">
        <v>0.01</v>
      </c>
      <c r="E69" s="36">
        <v>0.01</v>
      </c>
      <c r="F69" s="37">
        <v>0.030041232904674427</v>
      </c>
      <c r="G69" s="37">
        <f t="shared" si="0"/>
        <v>0.03485219719419898</v>
      </c>
      <c r="H69" s="27">
        <v>0.14</v>
      </c>
      <c r="I69" s="27">
        <v>0.02</v>
      </c>
      <c r="J69" s="27">
        <v>0.02019386106623586</v>
      </c>
      <c r="K69" s="27"/>
      <c r="L69" s="27">
        <v>0.03</v>
      </c>
      <c r="M69" s="27"/>
      <c r="N69" s="27">
        <v>0.03170577045022194</v>
      </c>
      <c r="O69" s="27">
        <v>0.06</v>
      </c>
      <c r="P69" s="27">
        <v>0.03</v>
      </c>
      <c r="Q69" s="27">
        <v>0.016622340425531915</v>
      </c>
      <c r="R69" s="53">
        <f t="shared" si="3"/>
        <v>0</v>
      </c>
      <c r="S69" s="81">
        <f t="shared" si="1"/>
        <v>0</v>
      </c>
      <c r="T69" s="81">
        <f>SUM(V69:IV69)</f>
        <v>0</v>
      </c>
      <c r="U69" s="87">
        <f t="shared" si="2"/>
      </c>
      <c r="V69" s="20"/>
      <c r="W69" s="20"/>
      <c r="X69" s="20"/>
      <c r="Y69" s="20"/>
    </row>
    <row r="70" spans="1:25" ht="12.75">
      <c r="A70" s="1" t="s">
        <v>23</v>
      </c>
      <c r="B70" s="36"/>
      <c r="C70" s="36">
        <v>0.01</v>
      </c>
      <c r="D70" s="36">
        <v>0.01</v>
      </c>
      <c r="E70" s="36">
        <v>0.02</v>
      </c>
      <c r="F70" s="37">
        <v>0.01</v>
      </c>
      <c r="G70" s="37">
        <f t="shared" si="0"/>
        <v>0.010628419534091639</v>
      </c>
      <c r="H70" s="27">
        <v>0.019623233908948195</v>
      </c>
      <c r="I70" s="27"/>
      <c r="J70" s="27"/>
      <c r="K70" s="27">
        <v>0.020337604230221677</v>
      </c>
      <c r="L70" s="27"/>
      <c r="M70" s="27"/>
      <c r="N70" s="27">
        <v>0.01585288522511097</v>
      </c>
      <c r="O70" s="27">
        <v>0.016291951775822745</v>
      </c>
      <c r="P70" s="27">
        <v>0.017556179775280897</v>
      </c>
      <c r="Q70" s="27">
        <v>0.016622340425531915</v>
      </c>
      <c r="R70" s="53">
        <f t="shared" si="3"/>
        <v>0</v>
      </c>
      <c r="S70" s="81">
        <f t="shared" si="1"/>
        <v>0</v>
      </c>
      <c r="T70" s="81">
        <f>SUM(V70:IV70)</f>
        <v>0</v>
      </c>
      <c r="U70" s="87">
        <f t="shared" si="2"/>
      </c>
      <c r="V70" s="20"/>
      <c r="W70" s="20"/>
      <c r="X70" s="20"/>
      <c r="Y70" s="20"/>
    </row>
    <row r="71" spans="1:25" ht="12.75">
      <c r="A71" s="1" t="s">
        <v>183</v>
      </c>
      <c r="B71" s="36"/>
      <c r="C71" s="74" t="s">
        <v>187</v>
      </c>
      <c r="D71" s="36">
        <v>0.01</v>
      </c>
      <c r="E71" s="36">
        <v>0.01</v>
      </c>
      <c r="F71" s="37"/>
      <c r="G71" s="37">
        <f aca="true" t="shared" si="6" ref="G71:G134">(H71+I71+J71+K71+L71+M71+N71+O71+P71+Q71)/10</f>
        <v>0.009427391639256027</v>
      </c>
      <c r="H71" s="27"/>
      <c r="I71" s="27">
        <v>0.02</v>
      </c>
      <c r="J71" s="27"/>
      <c r="K71" s="27">
        <v>0.020337604230221677</v>
      </c>
      <c r="L71" s="27">
        <v>0.018921475875118256</v>
      </c>
      <c r="M71" s="27">
        <v>0.01839249586168843</v>
      </c>
      <c r="N71" s="27"/>
      <c r="O71" s="27"/>
      <c r="P71" s="27"/>
      <c r="Q71" s="27">
        <v>0.016622340425531915</v>
      </c>
      <c r="R71" s="53">
        <f>T71*10/$R$4</f>
        <v>0</v>
      </c>
      <c r="S71" s="81">
        <f t="shared" si="1"/>
        <v>0</v>
      </c>
      <c r="T71" s="81">
        <f>SUM(V71:IV71)</f>
        <v>0</v>
      </c>
      <c r="U71" s="87">
        <f t="shared" si="2"/>
      </c>
      <c r="V71" s="20"/>
      <c r="W71" s="20"/>
      <c r="X71" s="20"/>
      <c r="Y71" s="20"/>
    </row>
    <row r="72" spans="1:25" ht="12.75">
      <c r="A72" s="1" t="s">
        <v>142</v>
      </c>
      <c r="B72" s="36"/>
      <c r="C72" s="36"/>
      <c r="D72" s="74" t="s">
        <v>187</v>
      </c>
      <c r="E72" s="36"/>
      <c r="F72" s="73" t="s">
        <v>187</v>
      </c>
      <c r="G72" s="37">
        <f t="shared" si="6"/>
        <v>0.0036190489455332647</v>
      </c>
      <c r="H72" s="27"/>
      <c r="I72" s="27"/>
      <c r="J72" s="27"/>
      <c r="K72" s="27">
        <v>0.020337604230221677</v>
      </c>
      <c r="L72" s="27"/>
      <c r="M72" s="27"/>
      <c r="N72" s="27">
        <v>0.01585288522511097</v>
      </c>
      <c r="O72" s="27"/>
      <c r="P72" s="27"/>
      <c r="Q72" s="27"/>
      <c r="R72" s="53">
        <f>T72*10/$R$4</f>
        <v>0</v>
      </c>
      <c r="S72" s="81">
        <f t="shared" si="1"/>
        <v>0</v>
      </c>
      <c r="T72" s="81">
        <f>SUM(V72:IV72)</f>
        <v>0</v>
      </c>
      <c r="U72" s="87">
        <f aca="true" t="shared" si="7" ref="U72:U136">IF(COUNT(H72:P72)=0,"",IF(SUM(H72:P72)/COUNT($H$4:$P$4)&lt;0.1,"",IF(R72&lt;0.1,"",R72/(SUM(H72:P72)/COUNT($H$4:$P$4)))))</f>
      </c>
      <c r="V72" s="20"/>
      <c r="W72" s="20"/>
      <c r="X72" s="20"/>
      <c r="Y72" s="20"/>
    </row>
    <row r="73" spans="1:76" ht="12.75">
      <c r="A73" s="1" t="s">
        <v>24</v>
      </c>
      <c r="B73" s="36">
        <v>0.06</v>
      </c>
      <c r="C73" s="36">
        <v>0.12</v>
      </c>
      <c r="D73" s="37">
        <v>0.3</v>
      </c>
      <c r="E73" s="36">
        <v>0.56</v>
      </c>
      <c r="F73" s="37">
        <v>0.5142369871402328</v>
      </c>
      <c r="G73" s="37">
        <f t="shared" si="6"/>
        <v>0.5049202127659574</v>
      </c>
      <c r="H73" s="27">
        <v>0.51</v>
      </c>
      <c r="I73" s="27">
        <v>0.61</v>
      </c>
      <c r="J73" s="27">
        <v>0.71</v>
      </c>
      <c r="K73" s="27">
        <v>0.61</v>
      </c>
      <c r="L73" s="27">
        <v>0.38</v>
      </c>
      <c r="M73" s="27">
        <v>0.56</v>
      </c>
      <c r="N73" s="27">
        <v>0.56</v>
      </c>
      <c r="O73" s="27">
        <v>0.45</v>
      </c>
      <c r="P73" s="27">
        <v>0.36</v>
      </c>
      <c r="Q73" s="27">
        <v>0.29920212765957444</v>
      </c>
      <c r="R73" s="53">
        <f t="shared" si="3"/>
        <v>0.8247422680412373</v>
      </c>
      <c r="S73" s="81">
        <f t="shared" si="1"/>
        <v>24</v>
      </c>
      <c r="T73" s="81">
        <f>SUM(V73:IV73)</f>
        <v>48</v>
      </c>
      <c r="U73" s="87">
        <f t="shared" si="7"/>
        <v>1.5626695604991865</v>
      </c>
      <c r="V73" s="20"/>
      <c r="W73" s="20">
        <v>3</v>
      </c>
      <c r="X73" s="20">
        <v>1</v>
      </c>
      <c r="Y73" s="20">
        <v>3</v>
      </c>
      <c r="Z73" s="20"/>
      <c r="AA73" s="20">
        <v>4</v>
      </c>
      <c r="AB73" s="20"/>
      <c r="AC73" s="20"/>
      <c r="AD73" s="20"/>
      <c r="AG73">
        <v>1</v>
      </c>
      <c r="AH73">
        <v>3</v>
      </c>
      <c r="AI73">
        <v>1</v>
      </c>
      <c r="AK73">
        <v>1</v>
      </c>
      <c r="AO73">
        <v>2</v>
      </c>
      <c r="AQ73">
        <v>2</v>
      </c>
      <c r="AT73">
        <v>1</v>
      </c>
      <c r="AU73">
        <v>2</v>
      </c>
      <c r="AW73">
        <v>1</v>
      </c>
      <c r="AX73">
        <v>1</v>
      </c>
      <c r="AY73">
        <v>3</v>
      </c>
      <c r="AZ73">
        <v>4</v>
      </c>
      <c r="BD73">
        <v>1</v>
      </c>
      <c r="BH73">
        <v>4</v>
      </c>
      <c r="BM73">
        <v>1</v>
      </c>
      <c r="BO73">
        <v>1</v>
      </c>
      <c r="BP73">
        <v>3</v>
      </c>
      <c r="BU73">
        <v>3</v>
      </c>
      <c r="BV73">
        <v>1</v>
      </c>
      <c r="BX73">
        <v>1</v>
      </c>
    </row>
    <row r="74" spans="1:82" ht="12.75">
      <c r="A74" s="1" t="s">
        <v>25</v>
      </c>
      <c r="B74" s="36">
        <v>0.17</v>
      </c>
      <c r="C74" s="36">
        <v>0.34</v>
      </c>
      <c r="D74" s="36">
        <v>0.28</v>
      </c>
      <c r="E74" s="36">
        <v>0.57</v>
      </c>
      <c r="F74" s="37">
        <v>0.629566850377628</v>
      </c>
      <c r="G74" s="37">
        <f t="shared" si="6"/>
        <v>0.7813803174624592</v>
      </c>
      <c r="H74" s="27">
        <v>0.27</v>
      </c>
      <c r="I74" s="27">
        <v>0.29</v>
      </c>
      <c r="J74" s="27">
        <v>0.73</v>
      </c>
      <c r="K74" s="27">
        <v>0.62</v>
      </c>
      <c r="L74" s="27">
        <v>0.99</v>
      </c>
      <c r="M74" s="27">
        <v>1.31</v>
      </c>
      <c r="N74" s="27">
        <v>1.1572606214331007</v>
      </c>
      <c r="O74" s="27">
        <v>0.74</v>
      </c>
      <c r="P74" s="27">
        <v>0.41</v>
      </c>
      <c r="Q74" s="27">
        <v>1.2965425531914894</v>
      </c>
      <c r="R74" s="53">
        <f t="shared" si="3"/>
        <v>1.323024054982818</v>
      </c>
      <c r="S74" s="81">
        <f t="shared" si="1"/>
        <v>35</v>
      </c>
      <c r="T74" s="81">
        <f>SUM(V74:IV74)</f>
        <v>77</v>
      </c>
      <c r="U74" s="87">
        <f t="shared" si="7"/>
        <v>1.8270278244952318</v>
      </c>
      <c r="V74" s="20">
        <v>1</v>
      </c>
      <c r="W74" s="20">
        <v>3</v>
      </c>
      <c r="X74" s="20">
        <v>5</v>
      </c>
      <c r="Y74" s="20">
        <v>2</v>
      </c>
      <c r="Z74" s="20">
        <v>3</v>
      </c>
      <c r="AA74" s="20"/>
      <c r="AB74" s="20"/>
      <c r="AC74" s="20"/>
      <c r="AD74" s="20"/>
      <c r="AF74">
        <v>1</v>
      </c>
      <c r="AG74">
        <v>3</v>
      </c>
      <c r="AH74">
        <v>4</v>
      </c>
      <c r="AM74">
        <v>3</v>
      </c>
      <c r="AO74">
        <v>1</v>
      </c>
      <c r="AQ74">
        <v>3</v>
      </c>
      <c r="AR74">
        <v>3</v>
      </c>
      <c r="AS74">
        <v>1</v>
      </c>
      <c r="AU74">
        <v>1</v>
      </c>
      <c r="AW74">
        <v>1</v>
      </c>
      <c r="AX74">
        <v>2</v>
      </c>
      <c r="AY74">
        <v>4</v>
      </c>
      <c r="AZ74">
        <v>3</v>
      </c>
      <c r="BA74">
        <v>1</v>
      </c>
      <c r="BB74">
        <v>1</v>
      </c>
      <c r="BE74">
        <v>1</v>
      </c>
      <c r="BF74">
        <v>1</v>
      </c>
      <c r="BG74">
        <v>2</v>
      </c>
      <c r="BH74">
        <v>4</v>
      </c>
      <c r="BJ74">
        <v>4</v>
      </c>
      <c r="BK74">
        <v>3</v>
      </c>
      <c r="BO74">
        <v>1</v>
      </c>
      <c r="BP74">
        <v>1</v>
      </c>
      <c r="BU74">
        <v>2</v>
      </c>
      <c r="BW74">
        <v>1</v>
      </c>
      <c r="BX74">
        <v>3</v>
      </c>
      <c r="BY74">
        <v>3</v>
      </c>
      <c r="CA74">
        <v>1</v>
      </c>
      <c r="CC74">
        <v>1</v>
      </c>
      <c r="CD74">
        <v>3</v>
      </c>
    </row>
    <row r="75" spans="1:84" ht="12.75">
      <c r="A75" s="1" t="s">
        <v>26</v>
      </c>
      <c r="B75" s="36">
        <v>1.45</v>
      </c>
      <c r="C75" s="36">
        <v>1.53</v>
      </c>
      <c r="D75" s="36">
        <v>1.79</v>
      </c>
      <c r="E75" s="37">
        <v>2.7</v>
      </c>
      <c r="F75" s="37">
        <v>4.996884262094305</v>
      </c>
      <c r="G75" s="37">
        <f t="shared" si="6"/>
        <v>7.330436170212766</v>
      </c>
      <c r="H75" s="27">
        <v>6.45</v>
      </c>
      <c r="I75" s="27">
        <v>7.45</v>
      </c>
      <c r="J75" s="27">
        <v>8.02</v>
      </c>
      <c r="K75" s="27">
        <v>11.1</v>
      </c>
      <c r="L75" s="27">
        <v>5.71</v>
      </c>
      <c r="M75" s="27">
        <v>4.71</v>
      </c>
      <c r="N75" s="27">
        <v>8.69</v>
      </c>
      <c r="O75" s="27">
        <v>6.31</v>
      </c>
      <c r="P75" s="27">
        <v>7.75</v>
      </c>
      <c r="Q75" s="27">
        <v>7.11436170212766</v>
      </c>
      <c r="R75" s="53">
        <f t="shared" si="3"/>
        <v>9.725085910652924</v>
      </c>
      <c r="S75" s="81">
        <f t="shared" si="1"/>
        <v>60</v>
      </c>
      <c r="T75" s="81">
        <f>SUM(V75:IV75)</f>
        <v>566</v>
      </c>
      <c r="U75" s="87">
        <f t="shared" si="7"/>
        <v>1.3223413385084803</v>
      </c>
      <c r="V75" s="20">
        <v>1</v>
      </c>
      <c r="W75" s="20">
        <v>26</v>
      </c>
      <c r="X75" s="20">
        <v>7</v>
      </c>
      <c r="Y75" s="20">
        <v>6</v>
      </c>
      <c r="Z75" s="20">
        <v>10</v>
      </c>
      <c r="AA75" s="20">
        <v>14</v>
      </c>
      <c r="AB75" s="20">
        <v>7</v>
      </c>
      <c r="AC75" s="20"/>
      <c r="AD75" s="20"/>
      <c r="AE75" s="20">
        <v>17</v>
      </c>
      <c r="AF75" s="20">
        <v>3</v>
      </c>
      <c r="AG75" s="20">
        <v>4</v>
      </c>
      <c r="AH75" s="20">
        <v>12</v>
      </c>
      <c r="AI75" s="20">
        <v>15</v>
      </c>
      <c r="AJ75" s="20">
        <v>3</v>
      </c>
      <c r="AK75" s="20">
        <v>3</v>
      </c>
      <c r="AL75" s="20">
        <v>4</v>
      </c>
      <c r="AM75" s="20">
        <v>2</v>
      </c>
      <c r="AN75" s="20">
        <v>10</v>
      </c>
      <c r="AO75" s="20">
        <v>7</v>
      </c>
      <c r="AP75" s="20">
        <v>18</v>
      </c>
      <c r="AQ75" s="20">
        <v>16</v>
      </c>
      <c r="AR75" s="20">
        <v>8</v>
      </c>
      <c r="AS75" s="20">
        <v>5</v>
      </c>
      <c r="AT75" s="20">
        <v>7</v>
      </c>
      <c r="AU75" s="20">
        <v>6</v>
      </c>
      <c r="AV75" s="20">
        <v>6</v>
      </c>
      <c r="AW75" s="20">
        <v>12</v>
      </c>
      <c r="AX75" s="20">
        <v>6</v>
      </c>
      <c r="AY75" s="20">
        <v>4</v>
      </c>
      <c r="AZ75" s="20">
        <v>9</v>
      </c>
      <c r="BA75" s="20">
        <v>5</v>
      </c>
      <c r="BB75" s="20">
        <v>10</v>
      </c>
      <c r="BC75" s="20">
        <v>7</v>
      </c>
      <c r="BD75" s="20">
        <v>7</v>
      </c>
      <c r="BE75" s="20">
        <v>16</v>
      </c>
      <c r="BF75">
        <v>10</v>
      </c>
      <c r="BG75" s="20">
        <v>14</v>
      </c>
      <c r="BH75" s="20">
        <v>19</v>
      </c>
      <c r="BI75" s="20">
        <v>5</v>
      </c>
      <c r="BJ75" s="20">
        <v>2</v>
      </c>
      <c r="BK75">
        <v>4</v>
      </c>
      <c r="BL75" s="20">
        <v>3</v>
      </c>
      <c r="BM75">
        <v>5</v>
      </c>
      <c r="BN75" s="20">
        <v>9</v>
      </c>
      <c r="BO75">
        <v>15</v>
      </c>
      <c r="BP75">
        <v>25</v>
      </c>
      <c r="BQ75">
        <v>4</v>
      </c>
      <c r="BR75">
        <v>6</v>
      </c>
      <c r="BS75">
        <v>8</v>
      </c>
      <c r="BT75">
        <v>7</v>
      </c>
      <c r="BU75">
        <v>12</v>
      </c>
      <c r="BV75">
        <v>19</v>
      </c>
      <c r="BW75">
        <v>23</v>
      </c>
      <c r="BX75">
        <v>26</v>
      </c>
      <c r="BY75">
        <v>16</v>
      </c>
      <c r="CA75">
        <v>5</v>
      </c>
      <c r="CB75">
        <v>3</v>
      </c>
      <c r="CC75">
        <v>1</v>
      </c>
      <c r="CD75">
        <v>17</v>
      </c>
      <c r="CE75">
        <v>13</v>
      </c>
      <c r="CF75">
        <v>2</v>
      </c>
    </row>
    <row r="76" spans="1:84" ht="12.75">
      <c r="A76" s="1" t="s">
        <v>160</v>
      </c>
      <c r="B76" s="36"/>
      <c r="C76" s="74" t="s">
        <v>187</v>
      </c>
      <c r="D76" s="74" t="s">
        <v>187</v>
      </c>
      <c r="E76" s="37"/>
      <c r="F76" s="73" t="s">
        <v>187</v>
      </c>
      <c r="G76" s="37">
        <f t="shared" si="6"/>
        <v>0.013833532645626636</v>
      </c>
      <c r="H76" s="27"/>
      <c r="I76" s="27"/>
      <c r="J76" s="27"/>
      <c r="K76" s="27">
        <v>0.020337604230221677</v>
      </c>
      <c r="L76" s="27"/>
      <c r="M76" s="27"/>
      <c r="N76" s="27">
        <v>0.03170577045022194</v>
      </c>
      <c r="O76" s="27">
        <v>0.016291951775822745</v>
      </c>
      <c r="P76" s="27">
        <v>0.07</v>
      </c>
      <c r="Q76" s="27"/>
      <c r="R76" s="96">
        <f>T76*10/$R$4</f>
        <v>0.10309278350515466</v>
      </c>
      <c r="S76" s="97">
        <v>6</v>
      </c>
      <c r="T76" s="97">
        <v>6</v>
      </c>
      <c r="U76" s="87">
        <f t="shared" si="7"/>
      </c>
      <c r="V76" s="99"/>
      <c r="W76" s="99"/>
      <c r="X76" s="99"/>
      <c r="Y76" s="99"/>
      <c r="Z76" s="99"/>
      <c r="AA76" s="99"/>
      <c r="AB76" s="99"/>
      <c r="AC76" s="99"/>
      <c r="AD76" s="99"/>
      <c r="AE76" s="103"/>
      <c r="AF76" s="103"/>
      <c r="AG76" s="103"/>
      <c r="AH76" s="99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</row>
    <row r="77" spans="1:81" ht="12.75">
      <c r="A77" s="1" t="s">
        <v>77</v>
      </c>
      <c r="B77" s="36">
        <v>0.02</v>
      </c>
      <c r="C77" s="36">
        <v>0.04</v>
      </c>
      <c r="D77" s="36">
        <v>0.02</v>
      </c>
      <c r="E77" s="36">
        <v>0.04</v>
      </c>
      <c r="F77" s="37">
        <v>0.06612369871402328</v>
      </c>
      <c r="G77" s="37">
        <f t="shared" si="6"/>
        <v>0.09142420486970701</v>
      </c>
      <c r="H77" s="27">
        <v>0.11</v>
      </c>
      <c r="I77" s="27">
        <v>0.11</v>
      </c>
      <c r="J77" s="27">
        <v>0.08077544426494344</v>
      </c>
      <c r="K77" s="27">
        <v>0.08135041692088671</v>
      </c>
      <c r="L77" s="27">
        <v>0.07</v>
      </c>
      <c r="M77" s="27">
        <v>0.06</v>
      </c>
      <c r="N77" s="27">
        <v>0.047558655675332906</v>
      </c>
      <c r="O77" s="27">
        <v>0.09775171065493647</v>
      </c>
      <c r="P77" s="27">
        <v>0.14044943820224717</v>
      </c>
      <c r="Q77" s="27">
        <v>0.1163563829787234</v>
      </c>
      <c r="R77" s="53">
        <f t="shared" si="3"/>
        <v>0.13745704467353956</v>
      </c>
      <c r="S77" s="81">
        <f t="shared" si="1"/>
        <v>6</v>
      </c>
      <c r="T77" s="81">
        <f>SUM(V77:IV77)</f>
        <v>8</v>
      </c>
      <c r="U77" s="87">
        <f t="shared" si="7"/>
      </c>
      <c r="V77" s="20"/>
      <c r="W77" s="20"/>
      <c r="X77" s="20"/>
      <c r="Y77" s="20">
        <v>1</v>
      </c>
      <c r="AS77">
        <v>1</v>
      </c>
      <c r="AU77">
        <v>2</v>
      </c>
      <c r="BU77">
        <v>1</v>
      </c>
      <c r="BY77">
        <v>2</v>
      </c>
      <c r="CC77">
        <v>1</v>
      </c>
    </row>
    <row r="78" spans="1:33" ht="12.75">
      <c r="A78" s="1" t="s">
        <v>89</v>
      </c>
      <c r="B78" s="36"/>
      <c r="C78" s="36">
        <v>0.02</v>
      </c>
      <c r="D78" s="36">
        <v>0.01</v>
      </c>
      <c r="E78" s="36">
        <v>0.01</v>
      </c>
      <c r="F78" s="37">
        <v>0.012041232904674423</v>
      </c>
      <c r="G78" s="37">
        <f t="shared" si="6"/>
        <v>0.019186633722179224</v>
      </c>
      <c r="H78" s="27">
        <v>0.019623233908948195</v>
      </c>
      <c r="I78" s="27">
        <v>0.04</v>
      </c>
      <c r="J78" s="27"/>
      <c r="K78" s="27"/>
      <c r="L78" s="27"/>
      <c r="M78" s="27">
        <v>0.01839249586168843</v>
      </c>
      <c r="N78" s="27">
        <v>0.047558655675332906</v>
      </c>
      <c r="O78" s="27">
        <v>0.016291951775822745</v>
      </c>
      <c r="P78" s="27">
        <v>0.05</v>
      </c>
      <c r="Q78" s="27"/>
      <c r="R78" s="53">
        <f t="shared" si="3"/>
        <v>0.017182130584192445</v>
      </c>
      <c r="S78" s="81">
        <f t="shared" si="1"/>
        <v>1</v>
      </c>
      <c r="T78" s="81">
        <f>SUM(V78:IV78)</f>
        <v>1</v>
      </c>
      <c r="U78" s="87">
        <f t="shared" si="7"/>
      </c>
      <c r="V78" s="20"/>
      <c r="W78" s="20"/>
      <c r="X78" s="20"/>
      <c r="Y78" s="20"/>
      <c r="AG78">
        <v>1</v>
      </c>
    </row>
    <row r="79" spans="1:82" ht="12.75">
      <c r="A79" s="1" t="s">
        <v>71</v>
      </c>
      <c r="B79" s="36">
        <v>0.41</v>
      </c>
      <c r="C79" s="36">
        <v>1.35</v>
      </c>
      <c r="D79" s="37">
        <v>0.09</v>
      </c>
      <c r="E79" s="36">
        <v>0.65</v>
      </c>
      <c r="F79" s="37">
        <v>0.127</v>
      </c>
      <c r="G79" s="37">
        <f t="shared" si="6"/>
        <v>0.7373385281536076</v>
      </c>
      <c r="H79" s="27"/>
      <c r="I79" s="27">
        <v>0.09</v>
      </c>
      <c r="J79" s="27"/>
      <c r="K79" s="27">
        <v>0.020337604230221677</v>
      </c>
      <c r="L79" s="27">
        <v>2.63</v>
      </c>
      <c r="M79" s="27">
        <v>2.44</v>
      </c>
      <c r="N79" s="27">
        <v>0.07926442612555484</v>
      </c>
      <c r="O79" s="27">
        <v>0.6842619745845553</v>
      </c>
      <c r="P79" s="27"/>
      <c r="Q79" s="27">
        <v>1.4295212765957446</v>
      </c>
      <c r="R79" s="53">
        <f t="shared" si="3"/>
        <v>5.27491408934708</v>
      </c>
      <c r="S79" s="81">
        <f aca="true" t="shared" si="8" ref="S79:S138">COUNT(V79:CF79)</f>
        <v>19</v>
      </c>
      <c r="T79" s="81">
        <f>SUM(V79:IV79)</f>
        <v>307</v>
      </c>
      <c r="U79" s="87">
        <f t="shared" si="7"/>
        <v>7.987098420264126</v>
      </c>
      <c r="V79" s="20"/>
      <c r="W79" s="20">
        <v>28</v>
      </c>
      <c r="X79" s="20"/>
      <c r="Y79" s="20">
        <v>1</v>
      </c>
      <c r="AD79">
        <v>2</v>
      </c>
      <c r="AI79">
        <v>14</v>
      </c>
      <c r="AP79">
        <v>51</v>
      </c>
      <c r="AQ79">
        <v>24</v>
      </c>
      <c r="AT79">
        <v>6</v>
      </c>
      <c r="AU79">
        <v>29</v>
      </c>
      <c r="AW79">
        <v>49</v>
      </c>
      <c r="AX79">
        <v>4</v>
      </c>
      <c r="AZ79">
        <v>5</v>
      </c>
      <c r="BB79">
        <v>2</v>
      </c>
      <c r="BH79">
        <v>11</v>
      </c>
      <c r="BM79">
        <v>12</v>
      </c>
      <c r="BT79">
        <v>27</v>
      </c>
      <c r="BU79">
        <v>13</v>
      </c>
      <c r="BY79">
        <v>5</v>
      </c>
      <c r="CA79">
        <v>15</v>
      </c>
      <c r="CD79">
        <v>9</v>
      </c>
    </row>
    <row r="80" spans="1:25" ht="12.75">
      <c r="A80" s="1" t="s">
        <v>240</v>
      </c>
      <c r="B80" s="36"/>
      <c r="C80" s="36"/>
      <c r="D80" s="37"/>
      <c r="E80" s="36"/>
      <c r="F80" s="37"/>
      <c r="G80" s="37">
        <f t="shared" si="6"/>
        <v>0.003170577045022194</v>
      </c>
      <c r="H80" s="27"/>
      <c r="I80" s="27"/>
      <c r="J80" s="27"/>
      <c r="K80" s="27"/>
      <c r="L80" s="27"/>
      <c r="M80" s="27"/>
      <c r="N80" s="27">
        <v>0.03170577045022194</v>
      </c>
      <c r="O80" s="27"/>
      <c r="P80" s="27"/>
      <c r="Q80" s="27"/>
      <c r="R80" s="53">
        <f>T80*10/$R$4</f>
        <v>0.017182130584192445</v>
      </c>
      <c r="S80" s="81">
        <f>COUNT(V80:CF80)</f>
        <v>1</v>
      </c>
      <c r="T80" s="81">
        <f>SUM(V80:IV80)</f>
        <v>1</v>
      </c>
      <c r="U80" s="87">
        <f t="shared" si="7"/>
      </c>
      <c r="V80" s="20"/>
      <c r="W80" s="20"/>
      <c r="X80" s="20">
        <v>1</v>
      </c>
      <c r="Y80" s="20"/>
    </row>
    <row r="81" spans="1:30" ht="12.75">
      <c r="A81" s="1" t="s">
        <v>92</v>
      </c>
      <c r="B81" s="36"/>
      <c r="C81" s="36">
        <v>0.01</v>
      </c>
      <c r="D81" s="74" t="s">
        <v>187</v>
      </c>
      <c r="E81" s="36">
        <v>0.04</v>
      </c>
      <c r="F81" s="37">
        <v>0.008</v>
      </c>
      <c r="G81" s="37">
        <f t="shared" si="6"/>
        <v>0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53">
        <f t="shared" si="3"/>
        <v>0</v>
      </c>
      <c r="S81" s="81">
        <f t="shared" si="8"/>
        <v>0</v>
      </c>
      <c r="T81" s="81">
        <f>SUM(V81:IV81)</f>
        <v>0</v>
      </c>
      <c r="U81" s="87">
        <f t="shared" si="7"/>
      </c>
      <c r="V81" s="20"/>
      <c r="W81" s="20"/>
      <c r="X81" s="20"/>
      <c r="Y81" s="20"/>
      <c r="Z81" s="21"/>
      <c r="AA81" s="21"/>
      <c r="AB81" s="21"/>
      <c r="AC81" s="21"/>
      <c r="AD81" s="21"/>
    </row>
    <row r="82" spans="1:30" ht="12.75">
      <c r="A82" s="1" t="s">
        <v>210</v>
      </c>
      <c r="B82" s="36"/>
      <c r="C82" s="36"/>
      <c r="D82" s="74"/>
      <c r="E82" s="36"/>
      <c r="F82" s="37"/>
      <c r="G82" s="37">
        <f t="shared" si="6"/>
        <v>0.006662234042553191</v>
      </c>
      <c r="H82" s="27"/>
      <c r="I82" s="27"/>
      <c r="J82" s="27"/>
      <c r="K82" s="27">
        <v>0.05</v>
      </c>
      <c r="L82" s="27"/>
      <c r="M82" s="27"/>
      <c r="N82" s="27"/>
      <c r="O82" s="27"/>
      <c r="P82" s="27"/>
      <c r="Q82" s="27">
        <v>0.016622340425531915</v>
      </c>
      <c r="R82" s="53">
        <f>T82*10/$R$4</f>
        <v>0</v>
      </c>
      <c r="S82" s="81">
        <f>COUNT(V82:CF82)</f>
        <v>0</v>
      </c>
      <c r="T82" s="81">
        <f>SUM(V82:IV82)</f>
        <v>0</v>
      </c>
      <c r="U82" s="87">
        <f t="shared" si="7"/>
      </c>
      <c r="V82" s="20"/>
      <c r="W82" s="20"/>
      <c r="X82" s="20"/>
      <c r="Y82" s="20"/>
      <c r="Z82" s="21"/>
      <c r="AA82" s="21"/>
      <c r="AB82" s="21"/>
      <c r="AC82" s="21"/>
      <c r="AD82" s="21"/>
    </row>
    <row r="83" spans="1:30" ht="12.75">
      <c r="A83" s="1" t="s">
        <v>193</v>
      </c>
      <c r="B83" s="36"/>
      <c r="C83" s="36"/>
      <c r="D83" s="70"/>
      <c r="E83" s="36"/>
      <c r="F83" s="73" t="s">
        <v>187</v>
      </c>
      <c r="G83" s="37">
        <f t="shared" si="6"/>
        <v>0.006</v>
      </c>
      <c r="H83" s="27"/>
      <c r="I83" s="27"/>
      <c r="J83" s="27"/>
      <c r="K83" s="27"/>
      <c r="L83" s="27"/>
      <c r="M83" s="27">
        <v>0.03</v>
      </c>
      <c r="N83" s="27"/>
      <c r="O83" s="27"/>
      <c r="P83" s="27">
        <v>0.03</v>
      </c>
      <c r="Q83" s="27"/>
      <c r="R83" s="53">
        <f>T83*10/$R$4</f>
        <v>0.05154639175257733</v>
      </c>
      <c r="S83" s="81">
        <f t="shared" si="8"/>
        <v>1</v>
      </c>
      <c r="T83" s="81">
        <f>SUM(V83:IV83)</f>
        <v>3</v>
      </c>
      <c r="U83" s="87">
        <f t="shared" si="7"/>
      </c>
      <c r="V83" s="20"/>
      <c r="W83" s="20"/>
      <c r="X83" s="20"/>
      <c r="Y83" s="20"/>
      <c r="Z83" s="21"/>
      <c r="AA83" s="21"/>
      <c r="AB83" s="21"/>
      <c r="AC83" s="21"/>
      <c r="AD83" s="21">
        <v>3</v>
      </c>
    </row>
    <row r="84" spans="1:74" ht="12.75">
      <c r="A84" s="1" t="s">
        <v>27</v>
      </c>
      <c r="B84" s="36">
        <v>0.01</v>
      </c>
      <c r="C84" s="37">
        <v>0.84</v>
      </c>
      <c r="D84" s="36">
        <v>1.51</v>
      </c>
      <c r="E84" s="36">
        <v>4.52</v>
      </c>
      <c r="F84" s="37">
        <v>5.670865890998162</v>
      </c>
      <c r="G84" s="37">
        <f t="shared" si="6"/>
        <v>4.714</v>
      </c>
      <c r="H84" s="27">
        <v>12.51</v>
      </c>
      <c r="I84" s="27">
        <v>1.01</v>
      </c>
      <c r="J84" s="27"/>
      <c r="K84" s="27">
        <v>0.96</v>
      </c>
      <c r="L84" s="27">
        <v>0.17</v>
      </c>
      <c r="M84" s="27">
        <v>20.69</v>
      </c>
      <c r="N84" s="27">
        <v>0.95</v>
      </c>
      <c r="O84" s="27">
        <v>9.27</v>
      </c>
      <c r="P84" s="27">
        <v>1.58</v>
      </c>
      <c r="Q84" s="27"/>
      <c r="R84" s="53">
        <f t="shared" si="3"/>
        <v>1.5807560137457048</v>
      </c>
      <c r="S84" s="81">
        <f t="shared" si="8"/>
        <v>8</v>
      </c>
      <c r="T84" s="81">
        <f>SUM(V84:IV84)</f>
        <v>92</v>
      </c>
      <c r="U84" s="87">
        <f t="shared" si="7"/>
        <v>0.30179898438080915</v>
      </c>
      <c r="V84" s="20"/>
      <c r="W84" s="20">
        <v>1</v>
      </c>
      <c r="X84" s="20"/>
      <c r="Y84" s="20"/>
      <c r="Z84" s="20"/>
      <c r="AA84" s="20"/>
      <c r="AB84" s="20"/>
      <c r="AC84" s="20"/>
      <c r="AD84" s="20"/>
      <c r="AS84">
        <v>1</v>
      </c>
      <c r="AT84">
        <v>33</v>
      </c>
      <c r="AU84">
        <v>21</v>
      </c>
      <c r="BH84">
        <v>12</v>
      </c>
      <c r="BL84">
        <v>18</v>
      </c>
      <c r="BO84">
        <v>5</v>
      </c>
      <c r="BV84">
        <v>1</v>
      </c>
    </row>
    <row r="85" spans="1:48" ht="12.75">
      <c r="A85" s="1" t="s">
        <v>28</v>
      </c>
      <c r="B85" s="36">
        <v>0.16</v>
      </c>
      <c r="C85" s="37">
        <v>0.1</v>
      </c>
      <c r="D85" s="36">
        <v>0.16</v>
      </c>
      <c r="E85" s="36">
        <v>0.09</v>
      </c>
      <c r="F85" s="37">
        <v>0.11157726066544194</v>
      </c>
      <c r="G85" s="37">
        <f t="shared" si="6"/>
        <v>0.062444181373241994</v>
      </c>
      <c r="H85" s="27">
        <v>0.03</v>
      </c>
      <c r="I85" s="27">
        <v>0.06</v>
      </c>
      <c r="J85" s="27">
        <v>0.05</v>
      </c>
      <c r="K85" s="27">
        <v>0.03</v>
      </c>
      <c r="L85" s="27"/>
      <c r="M85" s="27">
        <v>0.03</v>
      </c>
      <c r="N85" s="27">
        <v>0.12682308180088775</v>
      </c>
      <c r="O85" s="27">
        <v>0.09775171065493647</v>
      </c>
      <c r="P85" s="27">
        <v>0.15</v>
      </c>
      <c r="Q85" s="27">
        <v>0.049867021276595744</v>
      </c>
      <c r="R85" s="53">
        <f t="shared" si="3"/>
        <v>0.017182130584192445</v>
      </c>
      <c r="S85" s="81">
        <f t="shared" si="8"/>
        <v>1</v>
      </c>
      <c r="T85" s="81">
        <f>SUM(V85:IV85)</f>
        <v>1</v>
      </c>
      <c r="U85" s="87">
        <f t="shared" si="7"/>
      </c>
      <c r="V85" s="20"/>
      <c r="W85" s="20"/>
      <c r="X85" s="20"/>
      <c r="Y85" s="20"/>
      <c r="Z85" s="21"/>
      <c r="AA85" s="21"/>
      <c r="AB85" s="21"/>
      <c r="AC85" s="21"/>
      <c r="AD85" s="21"/>
      <c r="AV85">
        <v>1</v>
      </c>
    </row>
    <row r="86" spans="1:74" ht="12.75">
      <c r="A86" s="1" t="s">
        <v>29</v>
      </c>
      <c r="B86" s="36"/>
      <c r="C86" s="74" t="s">
        <v>187</v>
      </c>
      <c r="D86" s="36"/>
      <c r="E86" s="36">
        <v>0.01</v>
      </c>
      <c r="F86" s="37">
        <v>0.011082465809348848</v>
      </c>
      <c r="G86" s="37">
        <f t="shared" si="6"/>
        <v>0.05790732652537731</v>
      </c>
      <c r="H86" s="27">
        <v>0.02</v>
      </c>
      <c r="I86" s="27"/>
      <c r="J86" s="27"/>
      <c r="K86" s="27">
        <v>0.03</v>
      </c>
      <c r="L86" s="27">
        <v>0.1</v>
      </c>
      <c r="M86" s="27">
        <v>0.09</v>
      </c>
      <c r="N86" s="27">
        <v>0.07</v>
      </c>
      <c r="O86" s="27">
        <v>0.03258390355164549</v>
      </c>
      <c r="P86" s="27">
        <v>0.17</v>
      </c>
      <c r="Q86" s="27">
        <v>0.06648936170212766</v>
      </c>
      <c r="R86" s="53">
        <f t="shared" si="3"/>
        <v>0.2749140893470791</v>
      </c>
      <c r="S86" s="81">
        <f t="shared" si="8"/>
        <v>10</v>
      </c>
      <c r="T86" s="81">
        <f>SUM(V86:IV86)</f>
        <v>16</v>
      </c>
      <c r="U86" s="87">
        <f t="shared" si="7"/>
      </c>
      <c r="V86" s="20"/>
      <c r="W86" s="20">
        <v>1</v>
      </c>
      <c r="X86" s="20"/>
      <c r="Y86" s="20"/>
      <c r="Z86" s="21">
        <v>1</v>
      </c>
      <c r="AA86" s="21"/>
      <c r="AB86" s="21"/>
      <c r="AC86" s="21"/>
      <c r="AD86" s="21">
        <v>4</v>
      </c>
      <c r="AH86">
        <v>1</v>
      </c>
      <c r="AS86">
        <v>3</v>
      </c>
      <c r="AT86">
        <v>1</v>
      </c>
      <c r="AU86">
        <v>1</v>
      </c>
      <c r="BA86">
        <v>2</v>
      </c>
      <c r="BH86">
        <v>1</v>
      </c>
      <c r="BV86">
        <v>1</v>
      </c>
    </row>
    <row r="87" spans="1:30" ht="12.75">
      <c r="A87" s="1" t="s">
        <v>194</v>
      </c>
      <c r="B87" s="36"/>
      <c r="C87" s="70"/>
      <c r="D87" s="36">
        <v>0.01</v>
      </c>
      <c r="E87" s="74" t="s">
        <v>187</v>
      </c>
      <c r="F87" s="37"/>
      <c r="G87" s="37">
        <f t="shared" si="6"/>
        <v>0.005257101606250124</v>
      </c>
      <c r="H87" s="27"/>
      <c r="I87" s="27"/>
      <c r="J87" s="27"/>
      <c r="K87" s="27"/>
      <c r="L87" s="27"/>
      <c r="M87" s="27">
        <v>0.01839249586168843</v>
      </c>
      <c r="N87" s="27"/>
      <c r="O87" s="27"/>
      <c r="P87" s="27">
        <v>0.017556179775280897</v>
      </c>
      <c r="Q87" s="27">
        <v>0.016622340425531915</v>
      </c>
      <c r="R87" s="53">
        <f>T87*10/$R$4</f>
        <v>0.017182130584192445</v>
      </c>
      <c r="S87" s="81">
        <f t="shared" si="8"/>
        <v>1</v>
      </c>
      <c r="T87" s="81">
        <f>SUM(V87:IV87)</f>
        <v>1</v>
      </c>
      <c r="U87" s="87">
        <f t="shared" si="7"/>
      </c>
      <c r="V87" s="20"/>
      <c r="W87" s="20"/>
      <c r="X87" s="20"/>
      <c r="Y87" s="20"/>
      <c r="Z87" s="21"/>
      <c r="AA87" s="21"/>
      <c r="AB87" s="21"/>
      <c r="AC87" s="21"/>
      <c r="AD87" s="21">
        <v>1</v>
      </c>
    </row>
    <row r="88" spans="1:79" ht="12.75">
      <c r="A88" s="1" t="s">
        <v>30</v>
      </c>
      <c r="B88" s="36"/>
      <c r="C88" s="36"/>
      <c r="D88" s="74" t="s">
        <v>187</v>
      </c>
      <c r="E88" s="36">
        <v>0.01</v>
      </c>
      <c r="F88" s="37">
        <v>0.01508246580934885</v>
      </c>
      <c r="G88" s="37">
        <f t="shared" si="6"/>
        <v>0.03418753306940562</v>
      </c>
      <c r="H88" s="27">
        <v>0.03</v>
      </c>
      <c r="I88" s="27"/>
      <c r="J88" s="27">
        <v>0.02019386106623586</v>
      </c>
      <c r="K88" s="27"/>
      <c r="L88" s="27">
        <v>0.05</v>
      </c>
      <c r="M88" s="27">
        <v>0.08</v>
      </c>
      <c r="N88" s="27">
        <v>0.01585288522511097</v>
      </c>
      <c r="O88" s="27">
        <v>0.03258390355164549</v>
      </c>
      <c r="P88" s="27">
        <v>0.08</v>
      </c>
      <c r="Q88" s="27">
        <v>0.03324468085106383</v>
      </c>
      <c r="R88" s="53">
        <f t="shared" si="3"/>
        <v>0.08591065292096221</v>
      </c>
      <c r="S88" s="81">
        <f t="shared" si="8"/>
        <v>4</v>
      </c>
      <c r="T88" s="81">
        <f>SUM(V88:IV88)</f>
        <v>5</v>
      </c>
      <c r="U88" s="87">
        <f t="shared" si="7"/>
      </c>
      <c r="V88" s="20"/>
      <c r="W88" s="20"/>
      <c r="X88" s="20">
        <v>1</v>
      </c>
      <c r="Y88" s="20"/>
      <c r="Z88" s="21"/>
      <c r="AA88" s="21">
        <v>1</v>
      </c>
      <c r="AB88" s="21"/>
      <c r="AC88" s="21"/>
      <c r="AD88" s="21">
        <v>1</v>
      </c>
      <c r="CA88">
        <v>2</v>
      </c>
    </row>
    <row r="89" spans="1:83" ht="12.75">
      <c r="A89" s="1" t="s">
        <v>31</v>
      </c>
      <c r="B89" s="37">
        <v>0.7</v>
      </c>
      <c r="C89" s="36">
        <v>0.29</v>
      </c>
      <c r="D89" s="37">
        <v>0.3</v>
      </c>
      <c r="E89" s="36">
        <v>1.14</v>
      </c>
      <c r="F89" s="37">
        <v>2.8976276791181874</v>
      </c>
      <c r="G89" s="37">
        <f t="shared" si="6"/>
        <v>6.467920212765958</v>
      </c>
      <c r="H89" s="27">
        <v>4.41</v>
      </c>
      <c r="I89" s="27">
        <v>3.02</v>
      </c>
      <c r="J89" s="27">
        <v>5.57</v>
      </c>
      <c r="K89" s="27">
        <v>5.74</v>
      </c>
      <c r="L89" s="27">
        <v>5.45</v>
      </c>
      <c r="M89" s="27">
        <v>8.03</v>
      </c>
      <c r="N89" s="27">
        <v>6.31</v>
      </c>
      <c r="O89" s="27">
        <v>8.09</v>
      </c>
      <c r="P89" s="27">
        <v>11.51</v>
      </c>
      <c r="Q89" s="27">
        <v>6.549202127659575</v>
      </c>
      <c r="R89" s="53">
        <f t="shared" si="3"/>
        <v>10.532646048109967</v>
      </c>
      <c r="S89" s="81">
        <f t="shared" si="8"/>
        <v>57</v>
      </c>
      <c r="T89" s="81">
        <f>SUM(V89:IV89)</f>
        <v>613</v>
      </c>
      <c r="U89" s="87">
        <f t="shared" si="7"/>
        <v>1.6307210464990487</v>
      </c>
      <c r="V89" s="20">
        <v>1</v>
      </c>
      <c r="W89" s="20">
        <v>12</v>
      </c>
      <c r="X89" s="20">
        <v>8</v>
      </c>
      <c r="Y89" s="20">
        <v>11</v>
      </c>
      <c r="Z89" s="20">
        <v>15</v>
      </c>
      <c r="AA89" s="20">
        <v>12</v>
      </c>
      <c r="AB89" s="20">
        <v>8</v>
      </c>
      <c r="AC89" s="20"/>
      <c r="AD89" s="20">
        <v>6</v>
      </c>
      <c r="AE89" s="20">
        <v>17</v>
      </c>
      <c r="AF89" s="20"/>
      <c r="AG89" s="20">
        <v>2</v>
      </c>
      <c r="AH89" s="20">
        <v>4</v>
      </c>
      <c r="AI89" s="20">
        <v>37</v>
      </c>
      <c r="AJ89" s="20">
        <v>11</v>
      </c>
      <c r="AK89">
        <v>1</v>
      </c>
      <c r="AL89" s="20">
        <v>2</v>
      </c>
      <c r="AN89" s="20">
        <v>13</v>
      </c>
      <c r="AO89">
        <v>2</v>
      </c>
      <c r="AP89" s="20">
        <v>16</v>
      </c>
      <c r="AQ89">
        <v>1</v>
      </c>
      <c r="AR89">
        <v>11</v>
      </c>
      <c r="AS89">
        <v>7</v>
      </c>
      <c r="AT89">
        <v>11</v>
      </c>
      <c r="AU89">
        <v>21</v>
      </c>
      <c r="AV89">
        <v>1</v>
      </c>
      <c r="AW89">
        <v>12</v>
      </c>
      <c r="AX89">
        <v>4</v>
      </c>
      <c r="AY89">
        <v>1</v>
      </c>
      <c r="AZ89">
        <v>8</v>
      </c>
      <c r="BA89">
        <v>14</v>
      </c>
      <c r="BB89">
        <v>7</v>
      </c>
      <c r="BC89">
        <v>37</v>
      </c>
      <c r="BD89">
        <v>23</v>
      </c>
      <c r="BE89">
        <v>26</v>
      </c>
      <c r="BF89">
        <v>2</v>
      </c>
      <c r="BH89">
        <v>13</v>
      </c>
      <c r="BI89">
        <v>3</v>
      </c>
      <c r="BJ89">
        <v>2</v>
      </c>
      <c r="BL89">
        <v>1</v>
      </c>
      <c r="BM89">
        <v>6</v>
      </c>
      <c r="BN89">
        <v>3</v>
      </c>
      <c r="BO89">
        <v>4</v>
      </c>
      <c r="BP89">
        <v>10</v>
      </c>
      <c r="BQ89">
        <v>19</v>
      </c>
      <c r="BR89">
        <v>9</v>
      </c>
      <c r="BS89">
        <v>19</v>
      </c>
      <c r="BT89">
        <v>25</v>
      </c>
      <c r="BU89">
        <v>24</v>
      </c>
      <c r="BV89">
        <v>23</v>
      </c>
      <c r="BW89">
        <v>22</v>
      </c>
      <c r="BX89">
        <v>21</v>
      </c>
      <c r="BY89">
        <v>22</v>
      </c>
      <c r="BZ89">
        <v>1</v>
      </c>
      <c r="CA89">
        <v>7</v>
      </c>
      <c r="CB89">
        <v>2</v>
      </c>
      <c r="CC89">
        <v>2</v>
      </c>
      <c r="CD89">
        <v>8</v>
      </c>
      <c r="CE89">
        <v>3</v>
      </c>
    </row>
    <row r="90" spans="1:83" ht="12.75">
      <c r="A90" s="1" t="s">
        <v>32</v>
      </c>
      <c r="B90" s="36">
        <v>0.04</v>
      </c>
      <c r="C90" s="36">
        <v>0.17</v>
      </c>
      <c r="D90" s="36">
        <v>0.21</v>
      </c>
      <c r="E90" s="36">
        <v>1.77</v>
      </c>
      <c r="F90" s="37">
        <v>8.240525617472954</v>
      </c>
      <c r="G90" s="37">
        <f t="shared" si="6"/>
        <v>1.5875877659574469</v>
      </c>
      <c r="H90" s="27">
        <v>0.61</v>
      </c>
      <c r="I90" s="27">
        <v>0.09</v>
      </c>
      <c r="J90" s="27">
        <v>0.56</v>
      </c>
      <c r="K90" s="27">
        <v>0.17</v>
      </c>
      <c r="L90" s="27">
        <v>0.4</v>
      </c>
      <c r="M90" s="27">
        <v>8.46</v>
      </c>
      <c r="N90" s="27">
        <v>0.26</v>
      </c>
      <c r="O90" s="27">
        <v>2.92</v>
      </c>
      <c r="P90" s="27">
        <v>0.86</v>
      </c>
      <c r="Q90" s="27">
        <v>1.545877659574468</v>
      </c>
      <c r="R90" s="53">
        <f t="shared" si="3"/>
        <v>12.663230240549831</v>
      </c>
      <c r="S90" s="81">
        <f t="shared" si="8"/>
        <v>23</v>
      </c>
      <c r="T90" s="81">
        <f>SUM(V90:IV90)</f>
        <v>737</v>
      </c>
      <c r="U90" s="87">
        <f t="shared" si="7"/>
        <v>7.953180192948254</v>
      </c>
      <c r="V90" s="20"/>
      <c r="W90" s="20">
        <v>5</v>
      </c>
      <c r="X90" s="20">
        <v>13</v>
      </c>
      <c r="Y90" s="20">
        <v>4</v>
      </c>
      <c r="Z90" s="20"/>
      <c r="AA90" s="20"/>
      <c r="AB90" s="20">
        <v>3</v>
      </c>
      <c r="AC90" s="20"/>
      <c r="AD90" s="20">
        <v>1</v>
      </c>
      <c r="AH90">
        <v>9</v>
      </c>
      <c r="AN90">
        <v>266</v>
      </c>
      <c r="AR90">
        <v>2</v>
      </c>
      <c r="AS90">
        <v>70</v>
      </c>
      <c r="AW90">
        <v>1</v>
      </c>
      <c r="AX90">
        <v>2</v>
      </c>
      <c r="AZ90">
        <v>20</v>
      </c>
      <c r="BC90">
        <v>35</v>
      </c>
      <c r="BD90">
        <v>4</v>
      </c>
      <c r="BE90">
        <v>3</v>
      </c>
      <c r="BH90">
        <v>72</v>
      </c>
      <c r="BS90">
        <v>2</v>
      </c>
      <c r="BW90">
        <v>15</v>
      </c>
      <c r="BX90">
        <v>153</v>
      </c>
      <c r="BY90">
        <v>20</v>
      </c>
      <c r="CA90">
        <v>35</v>
      </c>
      <c r="CC90">
        <v>1</v>
      </c>
      <c r="CE90">
        <v>1</v>
      </c>
    </row>
    <row r="91" spans="1:30" ht="12.75">
      <c r="A91" s="1" t="s">
        <v>33</v>
      </c>
      <c r="B91" s="36"/>
      <c r="C91" s="36"/>
      <c r="D91" s="36"/>
      <c r="E91" s="36"/>
      <c r="F91" s="73" t="s">
        <v>187</v>
      </c>
      <c r="G91" s="37">
        <f t="shared" si="6"/>
        <v>0</v>
      </c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53">
        <f t="shared" si="3"/>
        <v>0</v>
      </c>
      <c r="S91" s="81">
        <f t="shared" si="8"/>
        <v>0</v>
      </c>
      <c r="T91" s="81">
        <f>SUM(V91:IV91)</f>
        <v>0</v>
      </c>
      <c r="U91" s="87">
        <f t="shared" si="7"/>
      </c>
      <c r="V91" s="20"/>
      <c r="W91" s="20"/>
      <c r="X91" s="20"/>
      <c r="Y91" s="20"/>
      <c r="Z91" s="21"/>
      <c r="AA91" s="21"/>
      <c r="AB91" s="21"/>
      <c r="AC91" s="21"/>
      <c r="AD91" s="21"/>
    </row>
    <row r="92" spans="1:30" ht="12.75">
      <c r="A92" s="1" t="s">
        <v>225</v>
      </c>
      <c r="B92" s="36"/>
      <c r="C92" s="36"/>
      <c r="D92" s="36"/>
      <c r="E92" s="36"/>
      <c r="F92" s="73"/>
      <c r="G92" s="37">
        <f t="shared" si="6"/>
        <v>0.0035948675636969323</v>
      </c>
      <c r="H92" s="27"/>
      <c r="I92" s="27"/>
      <c r="J92" s="27"/>
      <c r="K92" s="27"/>
      <c r="L92" s="27"/>
      <c r="M92" s="27">
        <v>0.01839249586168843</v>
      </c>
      <c r="N92" s="27"/>
      <c r="O92" s="27"/>
      <c r="P92" s="27">
        <v>0.017556179775280897</v>
      </c>
      <c r="Q92" s="27"/>
      <c r="R92" s="53">
        <f>T92*10/$R$4</f>
        <v>0</v>
      </c>
      <c r="S92" s="81">
        <f>COUNT(V92:CF92)</f>
        <v>0</v>
      </c>
      <c r="T92" s="81">
        <f>SUM(V92:IV92)</f>
        <v>0</v>
      </c>
      <c r="U92" s="87">
        <f t="shared" si="7"/>
      </c>
      <c r="V92" s="20"/>
      <c r="W92" s="20"/>
      <c r="X92" s="20"/>
      <c r="Y92" s="20"/>
      <c r="Z92" s="21"/>
      <c r="AA92" s="21"/>
      <c r="AB92" s="21"/>
      <c r="AC92" s="21"/>
      <c r="AD92" s="21"/>
    </row>
    <row r="93" spans="1:30" ht="12.75">
      <c r="A93" s="1" t="s">
        <v>195</v>
      </c>
      <c r="B93" s="36"/>
      <c r="C93" s="36"/>
      <c r="D93" s="36"/>
      <c r="E93" s="36"/>
      <c r="F93" s="73" t="s">
        <v>187</v>
      </c>
      <c r="G93" s="37">
        <f t="shared" si="6"/>
        <v>0.00851774875850653</v>
      </c>
      <c r="H93" s="27"/>
      <c r="I93" s="27"/>
      <c r="J93" s="27"/>
      <c r="K93" s="27"/>
      <c r="L93" s="27">
        <v>0.03</v>
      </c>
      <c r="M93" s="27">
        <v>0.05517748758506529</v>
      </c>
      <c r="N93" s="27"/>
      <c r="O93" s="27"/>
      <c r="P93" s="27"/>
      <c r="Q93" s="27"/>
      <c r="R93" s="53">
        <f>T93*10/$R$4</f>
        <v>0.05154639175257733</v>
      </c>
      <c r="S93" s="81">
        <f t="shared" si="8"/>
        <v>2</v>
      </c>
      <c r="T93" s="81">
        <f>SUM(V93:IV93)</f>
        <v>3</v>
      </c>
      <c r="U93" s="87">
        <f t="shared" si="7"/>
      </c>
      <c r="V93" s="20"/>
      <c r="W93" s="20">
        <v>1</v>
      </c>
      <c r="X93" s="20"/>
      <c r="Y93" s="20">
        <v>2</v>
      </c>
      <c r="Z93" s="21"/>
      <c r="AA93" s="21"/>
      <c r="AB93" s="21"/>
      <c r="AC93" s="21"/>
      <c r="AD93" s="21"/>
    </row>
    <row r="94" spans="1:30" ht="12.75">
      <c r="A94" s="1" t="s">
        <v>109</v>
      </c>
      <c r="B94" s="36"/>
      <c r="C94" s="36"/>
      <c r="D94" s="36"/>
      <c r="E94" s="36"/>
      <c r="F94" s="73" t="s">
        <v>187</v>
      </c>
      <c r="G94" s="37">
        <f t="shared" si="6"/>
        <v>0.003873010009191011</v>
      </c>
      <c r="H94" s="27"/>
      <c r="I94" s="27"/>
      <c r="J94" s="27"/>
      <c r="K94" s="27">
        <v>0.020337604230221677</v>
      </c>
      <c r="L94" s="27"/>
      <c r="M94" s="27">
        <v>0.01839249586168843</v>
      </c>
      <c r="N94" s="27"/>
      <c r="O94" s="27"/>
      <c r="P94" s="27"/>
      <c r="Q94" s="27"/>
      <c r="R94" s="53">
        <f t="shared" si="3"/>
        <v>0.017182130584192445</v>
      </c>
      <c r="S94" s="81">
        <f t="shared" si="8"/>
        <v>1</v>
      </c>
      <c r="T94" s="81">
        <f>SUM(V94:IV94)</f>
        <v>1</v>
      </c>
      <c r="U94" s="87">
        <f t="shared" si="7"/>
      </c>
      <c r="V94" s="20"/>
      <c r="W94" s="20"/>
      <c r="X94" s="20"/>
      <c r="Y94" s="20"/>
      <c r="Z94" s="21"/>
      <c r="AA94" s="21"/>
      <c r="AB94" s="21"/>
      <c r="AC94" s="21"/>
      <c r="AD94" s="21">
        <v>1</v>
      </c>
    </row>
    <row r="95" spans="1:81" ht="12.75">
      <c r="A95" s="1" t="s">
        <v>34</v>
      </c>
      <c r="B95" s="36">
        <v>3.61</v>
      </c>
      <c r="C95" s="36">
        <v>7.22</v>
      </c>
      <c r="D95" s="37">
        <v>5.45</v>
      </c>
      <c r="E95" s="36">
        <v>6.21</v>
      </c>
      <c r="F95" s="37">
        <v>3.34846315574607</v>
      </c>
      <c r="G95" s="37">
        <f t="shared" si="6"/>
        <v>2.2598005319148937</v>
      </c>
      <c r="H95" s="27">
        <v>0.48</v>
      </c>
      <c r="I95" s="27">
        <v>2.08</v>
      </c>
      <c r="J95" s="27">
        <v>1.75</v>
      </c>
      <c r="K95" s="27">
        <v>1.73</v>
      </c>
      <c r="L95" s="27">
        <v>4.74</v>
      </c>
      <c r="M95" s="27">
        <v>2.23</v>
      </c>
      <c r="N95" s="27">
        <v>2.07</v>
      </c>
      <c r="O95" s="27">
        <v>1.94</v>
      </c>
      <c r="P95" s="27">
        <v>4.83</v>
      </c>
      <c r="Q95" s="27">
        <v>0.7480053191489361</v>
      </c>
      <c r="R95" s="53">
        <f t="shared" si="3"/>
        <v>4.862542955326462</v>
      </c>
      <c r="S95" s="81">
        <f t="shared" si="8"/>
        <v>40</v>
      </c>
      <c r="T95" s="81">
        <f>SUM(V95:IV95)</f>
        <v>283</v>
      </c>
      <c r="U95" s="87">
        <f t="shared" si="7"/>
        <v>2.002878105168794</v>
      </c>
      <c r="V95" s="20"/>
      <c r="W95" s="20">
        <v>14</v>
      </c>
      <c r="X95" s="20">
        <v>9</v>
      </c>
      <c r="Y95" s="20">
        <v>9</v>
      </c>
      <c r="Z95" s="21">
        <v>15</v>
      </c>
      <c r="AA95" s="21"/>
      <c r="AB95" s="21">
        <v>3</v>
      </c>
      <c r="AC95" s="21"/>
      <c r="AD95" s="21"/>
      <c r="AE95" s="21">
        <v>7</v>
      </c>
      <c r="AF95" s="21"/>
      <c r="AG95" s="21">
        <v>2</v>
      </c>
      <c r="AH95" s="20"/>
      <c r="AI95">
        <v>5</v>
      </c>
      <c r="AJ95" s="20"/>
      <c r="AL95" s="20">
        <v>5</v>
      </c>
      <c r="AM95" s="20">
        <v>2</v>
      </c>
      <c r="AN95" s="20"/>
      <c r="AO95">
        <v>2</v>
      </c>
      <c r="AP95">
        <v>6</v>
      </c>
      <c r="AQ95" s="20">
        <v>18</v>
      </c>
      <c r="AR95" s="20">
        <v>19</v>
      </c>
      <c r="AS95" s="20">
        <v>13</v>
      </c>
      <c r="AT95" s="20">
        <v>4</v>
      </c>
      <c r="AV95">
        <v>6</v>
      </c>
      <c r="AW95">
        <v>15</v>
      </c>
      <c r="AX95">
        <v>4</v>
      </c>
      <c r="AY95">
        <v>12</v>
      </c>
      <c r="AZ95">
        <v>9</v>
      </c>
      <c r="BA95">
        <v>13</v>
      </c>
      <c r="BB95">
        <v>8</v>
      </c>
      <c r="BD95">
        <v>2</v>
      </c>
      <c r="BF95">
        <v>5</v>
      </c>
      <c r="BH95">
        <v>6</v>
      </c>
      <c r="BJ95">
        <v>2</v>
      </c>
      <c r="BK95">
        <v>4</v>
      </c>
      <c r="BM95">
        <v>3</v>
      </c>
      <c r="BO95">
        <v>7</v>
      </c>
      <c r="BQ95">
        <v>8</v>
      </c>
      <c r="BR95">
        <v>1</v>
      </c>
      <c r="BS95">
        <v>4</v>
      </c>
      <c r="BU95">
        <v>6</v>
      </c>
      <c r="BV95">
        <v>2</v>
      </c>
      <c r="BX95">
        <v>2</v>
      </c>
      <c r="BY95">
        <v>14</v>
      </c>
      <c r="CA95">
        <v>9</v>
      </c>
      <c r="CB95">
        <v>2</v>
      </c>
      <c r="CC95">
        <v>6</v>
      </c>
    </row>
    <row r="96" spans="1:41" ht="12.75">
      <c r="A96" s="1" t="s">
        <v>35</v>
      </c>
      <c r="B96" s="36"/>
      <c r="C96" s="36"/>
      <c r="D96" s="36"/>
      <c r="E96" s="36">
        <v>0.03</v>
      </c>
      <c r="F96" s="37">
        <v>0.04208246580934885</v>
      </c>
      <c r="G96" s="37">
        <f t="shared" si="6"/>
        <v>0.013346939995218743</v>
      </c>
      <c r="H96" s="27"/>
      <c r="I96" s="27"/>
      <c r="J96" s="27"/>
      <c r="K96" s="27"/>
      <c r="L96" s="27"/>
      <c r="M96" s="27">
        <v>0.03</v>
      </c>
      <c r="N96" s="27"/>
      <c r="O96" s="27"/>
      <c r="P96" s="27">
        <v>0.07022471910112359</v>
      </c>
      <c r="Q96" s="27">
        <v>0.03324468085106383</v>
      </c>
      <c r="R96" s="53">
        <f t="shared" si="3"/>
        <v>0.03436426116838489</v>
      </c>
      <c r="S96" s="81">
        <f t="shared" si="8"/>
        <v>2</v>
      </c>
      <c r="T96" s="81">
        <f>SUM(V96:IV96)</f>
        <v>2</v>
      </c>
      <c r="U96" s="87">
        <f t="shared" si="7"/>
      </c>
      <c r="V96" s="20"/>
      <c r="W96" s="20"/>
      <c r="X96" s="20"/>
      <c r="Y96" s="20">
        <v>1</v>
      </c>
      <c r="Z96" s="21"/>
      <c r="AA96" s="21"/>
      <c r="AB96" s="21"/>
      <c r="AC96" s="21"/>
      <c r="AD96" s="21"/>
      <c r="AO96">
        <v>1</v>
      </c>
    </row>
    <row r="97" spans="1:80" ht="12.75">
      <c r="A97" s="1" t="s">
        <v>36</v>
      </c>
      <c r="B97" s="36">
        <v>0.11</v>
      </c>
      <c r="C97" s="37">
        <v>0.9</v>
      </c>
      <c r="D97" s="37">
        <v>0.09</v>
      </c>
      <c r="E97" s="37">
        <v>0.44</v>
      </c>
      <c r="F97" s="37">
        <v>0.5787834251888141</v>
      </c>
      <c r="G97" s="37">
        <f t="shared" si="6"/>
        <v>0.6299601063829787</v>
      </c>
      <c r="H97" s="27">
        <v>0.3</v>
      </c>
      <c r="I97" s="27">
        <v>0.92</v>
      </c>
      <c r="J97" s="27">
        <v>0.37</v>
      </c>
      <c r="K97" s="27">
        <v>0.19</v>
      </c>
      <c r="L97" s="27">
        <v>1.39</v>
      </c>
      <c r="M97" s="27">
        <v>0.3</v>
      </c>
      <c r="N97" s="27">
        <v>0.83</v>
      </c>
      <c r="O97" s="27">
        <v>0.78</v>
      </c>
      <c r="P97" s="27">
        <v>1.07</v>
      </c>
      <c r="Q97" s="27">
        <v>0.14960106382978722</v>
      </c>
      <c r="R97" s="53">
        <f t="shared" si="3"/>
        <v>2.0274914089347083</v>
      </c>
      <c r="S97" s="81">
        <f t="shared" si="8"/>
        <v>19</v>
      </c>
      <c r="T97" s="81">
        <f>SUM(V97:IV97)</f>
        <v>118</v>
      </c>
      <c r="U97" s="87">
        <f t="shared" si="7"/>
        <v>2.9670605984410363</v>
      </c>
      <c r="V97" s="20"/>
      <c r="W97" s="20">
        <v>6</v>
      </c>
      <c r="X97" s="20">
        <v>2</v>
      </c>
      <c r="Y97" s="20"/>
      <c r="Z97" s="21"/>
      <c r="AA97" s="21">
        <v>4</v>
      </c>
      <c r="AB97" s="21"/>
      <c r="AC97" s="21"/>
      <c r="AD97" s="21"/>
      <c r="AE97">
        <v>5</v>
      </c>
      <c r="AF97">
        <v>8</v>
      </c>
      <c r="AO97">
        <v>15</v>
      </c>
      <c r="AQ97">
        <v>2</v>
      </c>
      <c r="AR97">
        <v>18</v>
      </c>
      <c r="AS97">
        <v>8</v>
      </c>
      <c r="AW97">
        <v>12</v>
      </c>
      <c r="AY97">
        <v>4</v>
      </c>
      <c r="AZ97">
        <v>2</v>
      </c>
      <c r="BA97">
        <v>5</v>
      </c>
      <c r="BD97">
        <v>5</v>
      </c>
      <c r="BF97">
        <v>2</v>
      </c>
      <c r="BH97">
        <v>7</v>
      </c>
      <c r="BY97">
        <v>5</v>
      </c>
      <c r="CA97">
        <v>7</v>
      </c>
      <c r="CB97">
        <v>1</v>
      </c>
    </row>
    <row r="98" spans="1:84" ht="12.75">
      <c r="A98" s="1" t="s">
        <v>37</v>
      </c>
      <c r="B98" s="36">
        <v>7.73</v>
      </c>
      <c r="C98" s="37">
        <v>7.9</v>
      </c>
      <c r="D98" s="36">
        <v>7.69</v>
      </c>
      <c r="E98" s="36">
        <v>4.32</v>
      </c>
      <c r="F98" s="37">
        <v>3.0151953459889773</v>
      </c>
      <c r="G98" s="37">
        <f t="shared" si="6"/>
        <v>1.9057074468085105</v>
      </c>
      <c r="H98" s="27">
        <v>2.28</v>
      </c>
      <c r="I98" s="27">
        <v>3.57</v>
      </c>
      <c r="J98" s="27">
        <v>2.41</v>
      </c>
      <c r="K98" s="27">
        <v>1.77</v>
      </c>
      <c r="L98" s="27">
        <v>2</v>
      </c>
      <c r="M98" s="27">
        <v>1.41</v>
      </c>
      <c r="N98" s="27">
        <v>1.5</v>
      </c>
      <c r="O98" s="27">
        <v>1.71</v>
      </c>
      <c r="P98" s="27">
        <v>1.31</v>
      </c>
      <c r="Q98" s="27">
        <v>1.0970744680851063</v>
      </c>
      <c r="R98" s="53">
        <f t="shared" si="3"/>
        <v>0.9450171821305844</v>
      </c>
      <c r="S98" s="81">
        <f t="shared" si="8"/>
        <v>17</v>
      </c>
      <c r="T98" s="81">
        <f>SUM(V98:IV98)</f>
        <v>55</v>
      </c>
      <c r="U98" s="87">
        <f t="shared" si="7"/>
        <v>0.4735609487291348</v>
      </c>
      <c r="V98" s="20"/>
      <c r="W98" s="20">
        <v>6</v>
      </c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>
        <v>1</v>
      </c>
      <c r="AJ98" s="20"/>
      <c r="AK98" s="20"/>
      <c r="AL98" s="20"/>
      <c r="AM98" s="20"/>
      <c r="AN98" s="20"/>
      <c r="AO98">
        <v>3</v>
      </c>
      <c r="AP98">
        <v>1</v>
      </c>
      <c r="AQ98">
        <v>9</v>
      </c>
      <c r="AV98">
        <v>1</v>
      </c>
      <c r="AW98">
        <v>1</v>
      </c>
      <c r="AX98">
        <v>3</v>
      </c>
      <c r="AY98">
        <v>1</v>
      </c>
      <c r="AZ98">
        <v>8</v>
      </c>
      <c r="BF98">
        <v>3</v>
      </c>
      <c r="BH98">
        <v>1</v>
      </c>
      <c r="BP98">
        <v>12</v>
      </c>
      <c r="CB98">
        <v>1</v>
      </c>
      <c r="CD98">
        <v>1</v>
      </c>
      <c r="CE98">
        <v>2</v>
      </c>
      <c r="CF98">
        <v>1</v>
      </c>
    </row>
    <row r="99" spans="1:79" ht="12.75">
      <c r="A99" s="1" t="s">
        <v>38</v>
      </c>
      <c r="B99" s="36">
        <v>3.95</v>
      </c>
      <c r="C99" s="36">
        <v>4.73</v>
      </c>
      <c r="D99" s="36">
        <v>4.15</v>
      </c>
      <c r="E99" s="36">
        <v>3.32</v>
      </c>
      <c r="F99" s="37">
        <v>2.9394735660338847</v>
      </c>
      <c r="G99" s="37">
        <f t="shared" si="6"/>
        <v>2.1658529495365455</v>
      </c>
      <c r="H99" s="27">
        <v>2.57</v>
      </c>
      <c r="I99" s="27">
        <v>3.53</v>
      </c>
      <c r="J99" s="27">
        <v>2.33</v>
      </c>
      <c r="K99" s="27">
        <v>2.27</v>
      </c>
      <c r="L99" s="27">
        <v>2.07</v>
      </c>
      <c r="M99" s="27">
        <v>1.75</v>
      </c>
      <c r="N99" s="27">
        <v>2.06</v>
      </c>
      <c r="O99" s="27">
        <v>1.9387422613229066</v>
      </c>
      <c r="P99" s="27">
        <v>1.81</v>
      </c>
      <c r="Q99" s="27">
        <v>1.3297872340425532</v>
      </c>
      <c r="R99" s="53">
        <f t="shared" si="3"/>
        <v>1.6323024054982822</v>
      </c>
      <c r="S99" s="81">
        <f t="shared" si="8"/>
        <v>28</v>
      </c>
      <c r="T99" s="81">
        <f>SUM(V99:IV99)</f>
        <v>95</v>
      </c>
      <c r="U99" s="87">
        <f t="shared" si="7"/>
        <v>0.7226576765368726</v>
      </c>
      <c r="V99" s="20"/>
      <c r="W99" s="20">
        <v>2</v>
      </c>
      <c r="X99" s="20">
        <v>2</v>
      </c>
      <c r="Y99" s="20">
        <v>7</v>
      </c>
      <c r="Z99" s="20">
        <v>1</v>
      </c>
      <c r="AA99" s="20"/>
      <c r="AB99" s="20"/>
      <c r="AC99" s="20"/>
      <c r="AD99" s="20"/>
      <c r="AE99" s="20">
        <v>18</v>
      </c>
      <c r="AF99" s="20">
        <v>2</v>
      </c>
      <c r="AG99" s="20">
        <v>1</v>
      </c>
      <c r="AH99" s="20"/>
      <c r="AI99">
        <v>2</v>
      </c>
      <c r="AJ99" s="20"/>
      <c r="AL99">
        <v>1</v>
      </c>
      <c r="AN99">
        <v>1</v>
      </c>
      <c r="AP99">
        <v>3</v>
      </c>
      <c r="AQ99">
        <v>11</v>
      </c>
      <c r="AR99">
        <v>4</v>
      </c>
      <c r="AV99">
        <v>1</v>
      </c>
      <c r="AW99">
        <v>1</v>
      </c>
      <c r="AX99">
        <v>1</v>
      </c>
      <c r="AY99">
        <v>3</v>
      </c>
      <c r="AZ99">
        <v>10</v>
      </c>
      <c r="BB99">
        <v>3</v>
      </c>
      <c r="BC99">
        <v>1</v>
      </c>
      <c r="BF99">
        <v>3</v>
      </c>
      <c r="BJ99">
        <v>1</v>
      </c>
      <c r="BO99">
        <v>1</v>
      </c>
      <c r="BP99">
        <v>10</v>
      </c>
      <c r="BS99">
        <v>1</v>
      </c>
      <c r="BV99">
        <v>1</v>
      </c>
      <c r="BY99">
        <v>1</v>
      </c>
      <c r="CA99">
        <v>2</v>
      </c>
    </row>
    <row r="100" spans="1:82" ht="12.75">
      <c r="A100" s="1" t="s">
        <v>39</v>
      </c>
      <c r="B100" s="36">
        <v>0.55</v>
      </c>
      <c r="C100" s="36">
        <v>1.51</v>
      </c>
      <c r="D100" s="36">
        <v>2.07</v>
      </c>
      <c r="E100" s="36">
        <v>2.83</v>
      </c>
      <c r="F100" s="37">
        <v>2.394102469891815</v>
      </c>
      <c r="G100" s="37">
        <f t="shared" si="6"/>
        <v>3.2144999999999997</v>
      </c>
      <c r="H100" s="27">
        <v>2.59</v>
      </c>
      <c r="I100" s="27">
        <v>3.17</v>
      </c>
      <c r="J100" s="27">
        <v>2.41</v>
      </c>
      <c r="K100" s="27">
        <v>3.01</v>
      </c>
      <c r="L100" s="27">
        <v>2.45</v>
      </c>
      <c r="M100" s="27">
        <v>2.47</v>
      </c>
      <c r="N100" s="27">
        <v>5.59</v>
      </c>
      <c r="O100" s="27">
        <v>3.31</v>
      </c>
      <c r="P100" s="27">
        <v>4.02</v>
      </c>
      <c r="Q100" s="27">
        <v>3.125</v>
      </c>
      <c r="R100" s="53">
        <f t="shared" si="3"/>
        <v>2.439862542955327</v>
      </c>
      <c r="S100" s="81">
        <f t="shared" si="8"/>
        <v>43</v>
      </c>
      <c r="T100" s="81">
        <f>SUM(V100:IV100)</f>
        <v>142</v>
      </c>
      <c r="U100" s="87">
        <f t="shared" si="7"/>
        <v>0.7566768741074413</v>
      </c>
      <c r="V100" s="20"/>
      <c r="W100" s="20">
        <v>4</v>
      </c>
      <c r="X100" s="20">
        <v>2</v>
      </c>
      <c r="Y100" s="20">
        <v>3</v>
      </c>
      <c r="Z100" s="20">
        <v>4</v>
      </c>
      <c r="AA100" s="20"/>
      <c r="AB100" s="20">
        <v>3</v>
      </c>
      <c r="AC100" s="20"/>
      <c r="AD100" s="20"/>
      <c r="AE100" s="20">
        <v>3</v>
      </c>
      <c r="AF100" s="20"/>
      <c r="AG100" s="20">
        <v>2</v>
      </c>
      <c r="AH100" s="20"/>
      <c r="AI100">
        <v>3</v>
      </c>
      <c r="AJ100" s="20">
        <v>7</v>
      </c>
      <c r="AK100" s="20"/>
      <c r="AL100" s="20">
        <v>2</v>
      </c>
      <c r="AM100" s="20">
        <v>1</v>
      </c>
      <c r="AN100" s="20"/>
      <c r="AP100" s="20">
        <v>3</v>
      </c>
      <c r="AQ100">
        <v>7</v>
      </c>
      <c r="AR100">
        <v>1</v>
      </c>
      <c r="AS100" s="20">
        <v>3</v>
      </c>
      <c r="AT100" s="20"/>
      <c r="AU100" s="20">
        <v>1</v>
      </c>
      <c r="AV100">
        <v>3</v>
      </c>
      <c r="AX100">
        <v>3</v>
      </c>
      <c r="AZ100">
        <v>10</v>
      </c>
      <c r="BA100">
        <v>3</v>
      </c>
      <c r="BB100">
        <v>3</v>
      </c>
      <c r="BC100">
        <v>5</v>
      </c>
      <c r="BD100">
        <v>8</v>
      </c>
      <c r="BE100">
        <v>3</v>
      </c>
      <c r="BF100">
        <v>3</v>
      </c>
      <c r="BG100">
        <v>2</v>
      </c>
      <c r="BH100">
        <v>2</v>
      </c>
      <c r="BJ100">
        <v>2</v>
      </c>
      <c r="BK100">
        <v>1</v>
      </c>
      <c r="BM100">
        <v>4</v>
      </c>
      <c r="BN100">
        <v>1</v>
      </c>
      <c r="BO100">
        <v>12</v>
      </c>
      <c r="BP100">
        <v>8</v>
      </c>
      <c r="BQ100">
        <v>3</v>
      </c>
      <c r="BR100">
        <v>1</v>
      </c>
      <c r="BS100">
        <v>3</v>
      </c>
      <c r="BT100">
        <v>1</v>
      </c>
      <c r="BV100">
        <v>3</v>
      </c>
      <c r="BW100">
        <v>1</v>
      </c>
      <c r="BX100">
        <v>1</v>
      </c>
      <c r="BY100">
        <v>3</v>
      </c>
      <c r="CB100">
        <v>2</v>
      </c>
      <c r="CD100">
        <v>2</v>
      </c>
    </row>
    <row r="101" spans="1:84" ht="12.75">
      <c r="A101" s="1" t="s">
        <v>40</v>
      </c>
      <c r="B101" s="36">
        <v>4.75</v>
      </c>
      <c r="C101" s="36">
        <v>5.88</v>
      </c>
      <c r="D101" s="36">
        <v>14.95</v>
      </c>
      <c r="E101" s="36">
        <v>28.77</v>
      </c>
      <c r="F101" s="37">
        <v>41.880914472341296</v>
      </c>
      <c r="G101" s="37">
        <f t="shared" si="6"/>
        <v>61.741367021276595</v>
      </c>
      <c r="H101" s="27">
        <v>43.51</v>
      </c>
      <c r="I101" s="27">
        <v>73.68</v>
      </c>
      <c r="J101" s="27">
        <v>62.08</v>
      </c>
      <c r="K101" s="27">
        <v>69.22</v>
      </c>
      <c r="L101" s="27">
        <v>66.01</v>
      </c>
      <c r="M101" s="27">
        <v>57.54</v>
      </c>
      <c r="N101" s="27">
        <v>56.36</v>
      </c>
      <c r="O101" s="27">
        <v>64.59</v>
      </c>
      <c r="P101" s="27">
        <v>64.55</v>
      </c>
      <c r="Q101" s="27">
        <v>59.87367021276596</v>
      </c>
      <c r="R101" s="53">
        <f t="shared" si="3"/>
        <v>63.59106529209623</v>
      </c>
      <c r="S101" s="81">
        <f t="shared" si="8"/>
        <v>62</v>
      </c>
      <c r="T101" s="81">
        <f>SUM(V101:IV101)</f>
        <v>3701</v>
      </c>
      <c r="U101" s="87">
        <f t="shared" si="7"/>
        <v>1.0265085691230513</v>
      </c>
      <c r="V101" s="20">
        <v>18</v>
      </c>
      <c r="W101" s="20">
        <v>73</v>
      </c>
      <c r="X101" s="20">
        <v>168</v>
      </c>
      <c r="Y101" s="20">
        <v>27</v>
      </c>
      <c r="Z101" s="20">
        <v>47</v>
      </c>
      <c r="AA101" s="20">
        <v>25</v>
      </c>
      <c r="AB101" s="20">
        <v>37</v>
      </c>
      <c r="AC101" s="20"/>
      <c r="AD101" s="20">
        <v>14</v>
      </c>
      <c r="AE101" s="20">
        <v>125</v>
      </c>
      <c r="AF101" s="20">
        <v>25</v>
      </c>
      <c r="AG101" s="20">
        <v>10</v>
      </c>
      <c r="AH101" s="20">
        <v>31</v>
      </c>
      <c r="AI101" s="20">
        <v>81</v>
      </c>
      <c r="AJ101" s="20">
        <v>29</v>
      </c>
      <c r="AK101" s="20">
        <v>71</v>
      </c>
      <c r="AL101" s="20">
        <v>47</v>
      </c>
      <c r="AM101" s="20">
        <v>5</v>
      </c>
      <c r="AN101" s="20">
        <v>87</v>
      </c>
      <c r="AO101" s="20">
        <v>34</v>
      </c>
      <c r="AP101" s="20">
        <v>80</v>
      </c>
      <c r="AQ101" s="20">
        <v>41</v>
      </c>
      <c r="AR101" s="20">
        <v>63</v>
      </c>
      <c r="AS101" s="20">
        <v>53</v>
      </c>
      <c r="AT101" s="20">
        <v>109</v>
      </c>
      <c r="AU101" s="20">
        <v>46</v>
      </c>
      <c r="AV101" s="20">
        <v>45</v>
      </c>
      <c r="AW101" s="20">
        <v>55</v>
      </c>
      <c r="AX101" s="20">
        <v>23</v>
      </c>
      <c r="AY101" s="20">
        <v>30</v>
      </c>
      <c r="AZ101" s="20">
        <v>85</v>
      </c>
      <c r="BA101" s="20">
        <v>128</v>
      </c>
      <c r="BB101" s="20">
        <v>24</v>
      </c>
      <c r="BC101" s="20">
        <v>112</v>
      </c>
      <c r="BD101" s="20">
        <v>92</v>
      </c>
      <c r="BE101" s="20">
        <v>71</v>
      </c>
      <c r="BF101">
        <v>54</v>
      </c>
      <c r="BG101" s="20">
        <v>40</v>
      </c>
      <c r="BH101" s="20">
        <v>124</v>
      </c>
      <c r="BI101" s="20">
        <v>31</v>
      </c>
      <c r="BJ101" s="20">
        <v>36</v>
      </c>
      <c r="BK101">
        <v>36</v>
      </c>
      <c r="BL101" s="20">
        <v>41</v>
      </c>
      <c r="BM101">
        <v>62</v>
      </c>
      <c r="BN101" s="20">
        <v>20</v>
      </c>
      <c r="BO101">
        <v>74</v>
      </c>
      <c r="BP101">
        <v>235</v>
      </c>
      <c r="BQ101">
        <v>71</v>
      </c>
      <c r="BR101">
        <v>32</v>
      </c>
      <c r="BS101">
        <v>50</v>
      </c>
      <c r="BT101">
        <v>16</v>
      </c>
      <c r="BU101">
        <v>112</v>
      </c>
      <c r="BV101">
        <v>43</v>
      </c>
      <c r="BW101">
        <v>126</v>
      </c>
      <c r="BX101">
        <v>161</v>
      </c>
      <c r="BY101">
        <v>109</v>
      </c>
      <c r="BZ101">
        <v>5</v>
      </c>
      <c r="CA101">
        <v>61</v>
      </c>
      <c r="CB101">
        <v>21</v>
      </c>
      <c r="CC101">
        <v>41</v>
      </c>
      <c r="CD101">
        <v>60</v>
      </c>
      <c r="CE101">
        <v>21</v>
      </c>
      <c r="CF101">
        <v>8</v>
      </c>
    </row>
    <row r="102" spans="1:84" ht="12.75">
      <c r="A102" s="1" t="s">
        <v>41</v>
      </c>
      <c r="B102" s="36">
        <v>45.66</v>
      </c>
      <c r="C102" s="37">
        <v>52.4</v>
      </c>
      <c r="D102" s="36">
        <v>45.85</v>
      </c>
      <c r="E102" s="36">
        <v>53.01</v>
      </c>
      <c r="F102" s="37">
        <v>66.60965931822821</v>
      </c>
      <c r="G102" s="37">
        <f t="shared" si="6"/>
        <v>87.98644414893616</v>
      </c>
      <c r="H102" s="27">
        <v>66.27</v>
      </c>
      <c r="I102" s="27">
        <v>97.96</v>
      </c>
      <c r="J102" s="27">
        <v>83.48</v>
      </c>
      <c r="K102" s="27">
        <v>85.84</v>
      </c>
      <c r="L102" s="27">
        <v>106.75</v>
      </c>
      <c r="M102" s="27">
        <v>90.79</v>
      </c>
      <c r="N102" s="27">
        <v>84.69</v>
      </c>
      <c r="O102" s="27">
        <v>91.72</v>
      </c>
      <c r="P102" s="27">
        <v>85.28</v>
      </c>
      <c r="Q102" s="27">
        <v>87.0844414893617</v>
      </c>
      <c r="R102" s="53">
        <f t="shared" si="3"/>
        <v>89.8281786941581</v>
      </c>
      <c r="S102" s="81">
        <f t="shared" si="8"/>
        <v>62</v>
      </c>
      <c r="T102" s="81">
        <f>SUM(V102:IV102)</f>
        <v>5228</v>
      </c>
      <c r="U102" s="87">
        <f t="shared" si="7"/>
        <v>1.0197704385168938</v>
      </c>
      <c r="V102" s="20">
        <v>42</v>
      </c>
      <c r="W102" s="20">
        <v>78</v>
      </c>
      <c r="X102" s="20">
        <v>181</v>
      </c>
      <c r="Y102" s="20">
        <v>41</v>
      </c>
      <c r="Z102" s="20">
        <v>90</v>
      </c>
      <c r="AA102" s="20">
        <v>166</v>
      </c>
      <c r="AB102" s="20">
        <v>96</v>
      </c>
      <c r="AC102" s="20"/>
      <c r="AD102" s="20">
        <v>48</v>
      </c>
      <c r="AE102" s="20">
        <v>143</v>
      </c>
      <c r="AF102" s="20">
        <v>32</v>
      </c>
      <c r="AG102" s="20">
        <v>38</v>
      </c>
      <c r="AH102" s="20">
        <v>25</v>
      </c>
      <c r="AI102" s="20">
        <v>89</v>
      </c>
      <c r="AJ102" s="20">
        <v>58</v>
      </c>
      <c r="AK102" s="20">
        <v>105</v>
      </c>
      <c r="AL102" s="20">
        <v>36</v>
      </c>
      <c r="AM102" s="20">
        <v>18</v>
      </c>
      <c r="AN102" s="20">
        <v>122</v>
      </c>
      <c r="AO102" s="20">
        <v>44</v>
      </c>
      <c r="AP102" s="20">
        <v>140</v>
      </c>
      <c r="AQ102" s="20">
        <v>55</v>
      </c>
      <c r="AR102" s="20">
        <v>90</v>
      </c>
      <c r="AS102" s="20">
        <v>74</v>
      </c>
      <c r="AT102" s="20">
        <v>96</v>
      </c>
      <c r="AU102" s="20">
        <v>73</v>
      </c>
      <c r="AV102" s="20">
        <v>62</v>
      </c>
      <c r="AW102" s="20">
        <v>117</v>
      </c>
      <c r="AX102" s="20">
        <v>61</v>
      </c>
      <c r="AY102" s="20">
        <v>46</v>
      </c>
      <c r="AZ102" s="20">
        <v>129</v>
      </c>
      <c r="BA102" s="20">
        <v>156</v>
      </c>
      <c r="BB102" s="20">
        <v>60</v>
      </c>
      <c r="BC102" s="20">
        <v>222</v>
      </c>
      <c r="BD102" s="20">
        <v>204</v>
      </c>
      <c r="BE102" s="20">
        <v>102</v>
      </c>
      <c r="BF102">
        <v>79</v>
      </c>
      <c r="BG102" s="20">
        <v>62</v>
      </c>
      <c r="BH102" s="20">
        <v>118</v>
      </c>
      <c r="BI102" s="20">
        <v>33</v>
      </c>
      <c r="BJ102" s="20">
        <v>27</v>
      </c>
      <c r="BK102">
        <v>25</v>
      </c>
      <c r="BL102" s="20">
        <v>90</v>
      </c>
      <c r="BM102">
        <v>88</v>
      </c>
      <c r="BN102" s="20">
        <v>47</v>
      </c>
      <c r="BO102">
        <v>85</v>
      </c>
      <c r="BP102">
        <v>246</v>
      </c>
      <c r="BQ102">
        <v>136</v>
      </c>
      <c r="BR102">
        <v>92</v>
      </c>
      <c r="BS102">
        <v>167</v>
      </c>
      <c r="BT102">
        <v>27</v>
      </c>
      <c r="BU102">
        <v>123</v>
      </c>
      <c r="BV102">
        <v>32</v>
      </c>
      <c r="BW102">
        <v>94</v>
      </c>
      <c r="BX102">
        <v>90</v>
      </c>
      <c r="BY102">
        <v>133</v>
      </c>
      <c r="BZ102">
        <v>36</v>
      </c>
      <c r="CA102">
        <v>69</v>
      </c>
      <c r="CB102">
        <v>27</v>
      </c>
      <c r="CC102">
        <v>36</v>
      </c>
      <c r="CD102">
        <v>80</v>
      </c>
      <c r="CE102">
        <v>31</v>
      </c>
      <c r="CF102">
        <v>16</v>
      </c>
    </row>
    <row r="103" spans="1:38" ht="12.75">
      <c r="A103" s="1" t="s">
        <v>72</v>
      </c>
      <c r="B103" s="36"/>
      <c r="C103" s="36">
        <v>0.02</v>
      </c>
      <c r="D103" s="36"/>
      <c r="E103" s="36">
        <v>0.04</v>
      </c>
      <c r="F103" s="37">
        <v>0.011</v>
      </c>
      <c r="G103" s="37">
        <f t="shared" si="6"/>
        <v>0.016009826631191038</v>
      </c>
      <c r="H103" s="27"/>
      <c r="I103" s="27">
        <v>0.04</v>
      </c>
      <c r="J103" s="27"/>
      <c r="K103" s="27"/>
      <c r="L103" s="27">
        <v>0.07</v>
      </c>
      <c r="M103" s="27">
        <v>0.01839249586168843</v>
      </c>
      <c r="N103" s="27">
        <v>0.03170577045022194</v>
      </c>
      <c r="O103" s="27"/>
      <c r="P103" s="27"/>
      <c r="Q103" s="27"/>
      <c r="R103" s="53">
        <f t="shared" si="3"/>
        <v>0</v>
      </c>
      <c r="S103" s="81">
        <f t="shared" si="8"/>
        <v>0</v>
      </c>
      <c r="T103" s="81">
        <f>SUM(V103:IV103)</f>
        <v>0</v>
      </c>
      <c r="U103" s="87">
        <f t="shared" si="7"/>
      </c>
      <c r="V103" s="20"/>
      <c r="W103" s="20"/>
      <c r="X103" s="20"/>
      <c r="Y103" s="20"/>
      <c r="Z103" s="21"/>
      <c r="AA103" s="21"/>
      <c r="AB103" s="21"/>
      <c r="AC103" s="21"/>
      <c r="AD103" s="21"/>
      <c r="AL103" s="20"/>
    </row>
    <row r="104" spans="1:81" ht="12.75">
      <c r="A104" s="1" t="s">
        <v>42</v>
      </c>
      <c r="B104" s="36">
        <v>0.34</v>
      </c>
      <c r="C104" s="36">
        <v>0.78</v>
      </c>
      <c r="D104" s="37">
        <v>0.9</v>
      </c>
      <c r="E104" s="36">
        <v>1.05</v>
      </c>
      <c r="F104" s="37">
        <v>1.0848038375178608</v>
      </c>
      <c r="G104" s="37">
        <f t="shared" si="6"/>
        <v>0.921773936170213</v>
      </c>
      <c r="H104" s="27">
        <v>0.34</v>
      </c>
      <c r="I104" s="27">
        <v>0.52</v>
      </c>
      <c r="J104" s="27">
        <v>0.69</v>
      </c>
      <c r="K104" s="27">
        <v>1.16</v>
      </c>
      <c r="L104" s="27">
        <v>1.57</v>
      </c>
      <c r="M104" s="27">
        <v>1.1</v>
      </c>
      <c r="N104" s="27">
        <v>0.96</v>
      </c>
      <c r="O104" s="27">
        <v>0.78</v>
      </c>
      <c r="P104" s="27">
        <v>1.25</v>
      </c>
      <c r="Q104" s="27">
        <v>0.8477393617021276</v>
      </c>
      <c r="R104" s="53">
        <f t="shared" si="3"/>
        <v>1.9587628865979385</v>
      </c>
      <c r="S104" s="81">
        <f t="shared" si="8"/>
        <v>34</v>
      </c>
      <c r="T104" s="81">
        <f>SUM(V104:IV104)</f>
        <v>114</v>
      </c>
      <c r="U104" s="87">
        <f t="shared" si="7"/>
        <v>2.1061966522558473</v>
      </c>
      <c r="V104" s="20"/>
      <c r="W104" s="20">
        <v>11</v>
      </c>
      <c r="X104" s="20">
        <v>2</v>
      </c>
      <c r="Y104" s="20">
        <v>2</v>
      </c>
      <c r="Z104" s="20">
        <v>3</v>
      </c>
      <c r="AA104" s="20">
        <v>4</v>
      </c>
      <c r="AB104" s="20">
        <v>1</v>
      </c>
      <c r="AC104" s="20"/>
      <c r="AD104" s="20"/>
      <c r="AE104" s="20">
        <v>4</v>
      </c>
      <c r="AF104" s="20">
        <v>1</v>
      </c>
      <c r="AG104" s="20"/>
      <c r="AH104" s="20">
        <v>1</v>
      </c>
      <c r="AI104" s="20">
        <v>2</v>
      </c>
      <c r="AJ104" s="20"/>
      <c r="AK104" s="20"/>
      <c r="AL104" s="20">
        <v>1</v>
      </c>
      <c r="AM104" s="20"/>
      <c r="AP104" s="20">
        <v>4</v>
      </c>
      <c r="AQ104">
        <v>5</v>
      </c>
      <c r="AR104">
        <v>5</v>
      </c>
      <c r="AS104" s="20">
        <v>1</v>
      </c>
      <c r="AT104" s="20"/>
      <c r="AW104">
        <v>3</v>
      </c>
      <c r="AX104">
        <v>2</v>
      </c>
      <c r="AY104">
        <v>8</v>
      </c>
      <c r="AZ104">
        <v>10</v>
      </c>
      <c r="BA104">
        <v>4</v>
      </c>
      <c r="BC104">
        <v>1</v>
      </c>
      <c r="BE104">
        <v>1</v>
      </c>
      <c r="BH104">
        <v>5</v>
      </c>
      <c r="BJ104">
        <v>2</v>
      </c>
      <c r="BO104">
        <v>3</v>
      </c>
      <c r="BQ104">
        <v>1</v>
      </c>
      <c r="BS104">
        <v>2</v>
      </c>
      <c r="BV104">
        <v>1</v>
      </c>
      <c r="BW104">
        <v>2</v>
      </c>
      <c r="BX104">
        <v>7</v>
      </c>
      <c r="BY104">
        <v>9</v>
      </c>
      <c r="CA104">
        <v>2</v>
      </c>
      <c r="CB104">
        <v>1</v>
      </c>
      <c r="CC104">
        <v>3</v>
      </c>
    </row>
    <row r="105" spans="1:81" ht="12.75">
      <c r="A105" s="1" t="s">
        <v>43</v>
      </c>
      <c r="B105" s="36">
        <v>0.02</v>
      </c>
      <c r="C105" s="37">
        <v>0.11</v>
      </c>
      <c r="D105" s="36">
        <v>0.09</v>
      </c>
      <c r="E105" s="36">
        <v>0.13</v>
      </c>
      <c r="F105" s="37">
        <v>0.18557726066544192</v>
      </c>
      <c r="G105" s="37">
        <f t="shared" si="6"/>
        <v>0.16437303235715955</v>
      </c>
      <c r="H105" s="27">
        <v>0.08</v>
      </c>
      <c r="I105" s="27">
        <v>0.07</v>
      </c>
      <c r="J105" s="27">
        <v>0.2019386106623586</v>
      </c>
      <c r="K105" s="27">
        <v>0.13</v>
      </c>
      <c r="L105" s="27">
        <v>0.1324503311258278</v>
      </c>
      <c r="M105" s="27">
        <v>0.12</v>
      </c>
      <c r="N105" s="27">
        <v>0.29</v>
      </c>
      <c r="O105" s="27">
        <v>0.26</v>
      </c>
      <c r="P105" s="27">
        <v>0.19311797752808987</v>
      </c>
      <c r="Q105" s="27">
        <v>0.16622340425531915</v>
      </c>
      <c r="R105" s="53">
        <f t="shared" si="3"/>
        <v>0.2749140893470791</v>
      </c>
      <c r="S105" s="81">
        <f t="shared" si="8"/>
        <v>15</v>
      </c>
      <c r="T105" s="81">
        <f>SUM(V105:IV105)</f>
        <v>16</v>
      </c>
      <c r="U105" s="87">
        <f t="shared" si="7"/>
        <v>1.674595747591269</v>
      </c>
      <c r="V105" s="20">
        <v>1</v>
      </c>
      <c r="W105" s="20"/>
      <c r="X105" s="20"/>
      <c r="Y105" s="20">
        <v>1</v>
      </c>
      <c r="Z105" s="21"/>
      <c r="AA105" s="21">
        <v>1</v>
      </c>
      <c r="AB105" s="21"/>
      <c r="AC105" s="21"/>
      <c r="AD105" s="21"/>
      <c r="AF105" s="20"/>
      <c r="AG105" s="20"/>
      <c r="AH105" s="20"/>
      <c r="AJ105" s="20">
        <v>1</v>
      </c>
      <c r="AK105" s="20"/>
      <c r="AM105" s="20"/>
      <c r="AO105">
        <v>2</v>
      </c>
      <c r="AW105">
        <v>1</v>
      </c>
      <c r="AX105">
        <v>1</v>
      </c>
      <c r="BC105">
        <v>1</v>
      </c>
      <c r="BD105">
        <v>1</v>
      </c>
      <c r="BH105">
        <v>1</v>
      </c>
      <c r="BJ105">
        <v>1</v>
      </c>
      <c r="BV105">
        <v>1</v>
      </c>
      <c r="BX105">
        <v>1</v>
      </c>
      <c r="BY105">
        <v>1</v>
      </c>
      <c r="CC105">
        <v>1</v>
      </c>
    </row>
    <row r="106" spans="1:84" ht="12.75">
      <c r="A106" s="1" t="s">
        <v>44</v>
      </c>
      <c r="B106" s="36">
        <v>1.89</v>
      </c>
      <c r="C106" s="37">
        <v>1.56</v>
      </c>
      <c r="D106" s="36">
        <v>2.03</v>
      </c>
      <c r="E106" s="36">
        <v>2.04</v>
      </c>
      <c r="F106" s="37">
        <v>2.0239683608899774</v>
      </c>
      <c r="G106" s="37">
        <f t="shared" si="6"/>
        <v>2.561646276595745</v>
      </c>
      <c r="H106" s="27">
        <v>1.55</v>
      </c>
      <c r="I106" s="27">
        <v>3.81</v>
      </c>
      <c r="J106" s="27">
        <v>3.04</v>
      </c>
      <c r="K106" s="27">
        <v>3</v>
      </c>
      <c r="L106" s="27">
        <v>4.24</v>
      </c>
      <c r="M106" s="27">
        <v>2.42</v>
      </c>
      <c r="N106" s="27">
        <v>2.32</v>
      </c>
      <c r="O106" s="27">
        <v>1.68</v>
      </c>
      <c r="P106" s="27">
        <v>0.98</v>
      </c>
      <c r="Q106" s="27">
        <v>2.5764627659574466</v>
      </c>
      <c r="R106" s="53">
        <f t="shared" si="3"/>
        <v>3.522336769759451</v>
      </c>
      <c r="S106" s="81">
        <f t="shared" si="8"/>
        <v>46</v>
      </c>
      <c r="T106" s="81">
        <f>SUM(V106:IV106)</f>
        <v>205</v>
      </c>
      <c r="U106" s="87">
        <f t="shared" si="7"/>
        <v>1.3759128006872852</v>
      </c>
      <c r="V106" s="20">
        <v>2</v>
      </c>
      <c r="W106" s="20">
        <v>6</v>
      </c>
      <c r="X106" s="20"/>
      <c r="Y106" s="20">
        <v>2</v>
      </c>
      <c r="Z106" s="20">
        <v>1</v>
      </c>
      <c r="AA106" s="20">
        <v>3</v>
      </c>
      <c r="AB106" s="20">
        <v>3</v>
      </c>
      <c r="AC106" s="20"/>
      <c r="AD106" s="20">
        <v>1</v>
      </c>
      <c r="AE106" s="20">
        <v>1</v>
      </c>
      <c r="AF106" s="20"/>
      <c r="AG106" s="20">
        <v>4</v>
      </c>
      <c r="AH106" s="20">
        <v>2</v>
      </c>
      <c r="AI106" s="20">
        <v>4</v>
      </c>
      <c r="AK106" s="20">
        <v>2</v>
      </c>
      <c r="AL106" s="20">
        <v>3</v>
      </c>
      <c r="AM106" s="20">
        <v>4</v>
      </c>
      <c r="AN106">
        <v>4</v>
      </c>
      <c r="AP106" s="20">
        <v>1</v>
      </c>
      <c r="AQ106">
        <v>9</v>
      </c>
      <c r="AR106">
        <v>4</v>
      </c>
      <c r="AS106" s="20"/>
      <c r="AT106" s="20"/>
      <c r="AV106">
        <v>3</v>
      </c>
      <c r="AW106">
        <v>2</v>
      </c>
      <c r="AX106">
        <v>2</v>
      </c>
      <c r="AZ106">
        <v>9</v>
      </c>
      <c r="BB106">
        <v>11</v>
      </c>
      <c r="BC106">
        <v>4</v>
      </c>
      <c r="BD106">
        <v>1</v>
      </c>
      <c r="BE106">
        <v>3</v>
      </c>
      <c r="BG106">
        <v>1</v>
      </c>
      <c r="BH106">
        <v>4</v>
      </c>
      <c r="BM106">
        <v>2</v>
      </c>
      <c r="BN106">
        <v>4</v>
      </c>
      <c r="BO106">
        <v>13</v>
      </c>
      <c r="BP106">
        <v>9</v>
      </c>
      <c r="BQ106">
        <v>1</v>
      </c>
      <c r="BS106">
        <v>8</v>
      </c>
      <c r="BT106">
        <v>6</v>
      </c>
      <c r="BU106">
        <v>8</v>
      </c>
      <c r="BV106">
        <v>5</v>
      </c>
      <c r="BW106">
        <v>7</v>
      </c>
      <c r="BX106">
        <v>3</v>
      </c>
      <c r="BY106">
        <v>17</v>
      </c>
      <c r="CA106">
        <v>3</v>
      </c>
      <c r="CB106">
        <v>1</v>
      </c>
      <c r="CC106">
        <v>1</v>
      </c>
      <c r="CD106">
        <v>13</v>
      </c>
      <c r="CE106">
        <v>7</v>
      </c>
      <c r="CF106">
        <v>1</v>
      </c>
    </row>
    <row r="107" spans="1:82" ht="12.75">
      <c r="A107" s="1" t="s">
        <v>45</v>
      </c>
      <c r="B107" s="36">
        <v>6.65</v>
      </c>
      <c r="C107" s="36">
        <v>7.17</v>
      </c>
      <c r="D107" s="36">
        <v>12.23</v>
      </c>
      <c r="E107" s="36">
        <v>13.11</v>
      </c>
      <c r="F107" s="37">
        <v>12.91369728516024</v>
      </c>
      <c r="G107" s="37">
        <f t="shared" si="6"/>
        <v>16.389273936170216</v>
      </c>
      <c r="H107" s="27">
        <v>15.98</v>
      </c>
      <c r="I107" s="27">
        <v>16.14</v>
      </c>
      <c r="J107" s="27">
        <v>16.64</v>
      </c>
      <c r="K107" s="27">
        <v>15.86</v>
      </c>
      <c r="L107" s="27">
        <v>21.06</v>
      </c>
      <c r="M107" s="27">
        <v>16.76</v>
      </c>
      <c r="N107" s="27">
        <v>14.28</v>
      </c>
      <c r="O107" s="27">
        <v>16.08</v>
      </c>
      <c r="P107" s="27">
        <v>14.62</v>
      </c>
      <c r="Q107" s="27">
        <v>16.47273936170213</v>
      </c>
      <c r="R107" s="53">
        <f t="shared" si="3"/>
        <v>16.52920962199313</v>
      </c>
      <c r="S107" s="81">
        <f t="shared" si="8"/>
        <v>52</v>
      </c>
      <c r="T107" s="81">
        <f>SUM(V107:IV107)</f>
        <v>962</v>
      </c>
      <c r="U107" s="87">
        <f t="shared" si="7"/>
        <v>1.0091092565319368</v>
      </c>
      <c r="V107" s="20">
        <v>23</v>
      </c>
      <c r="W107" s="20">
        <v>5</v>
      </c>
      <c r="X107" s="20">
        <v>13</v>
      </c>
      <c r="Y107" s="20">
        <v>2</v>
      </c>
      <c r="Z107" s="20">
        <v>17</v>
      </c>
      <c r="AA107" s="20">
        <v>13</v>
      </c>
      <c r="AB107" s="20">
        <v>19</v>
      </c>
      <c r="AC107" s="20"/>
      <c r="AD107" s="20"/>
      <c r="AE107" s="20"/>
      <c r="AF107" s="20">
        <v>2</v>
      </c>
      <c r="AG107" s="20">
        <v>6</v>
      </c>
      <c r="AH107" s="20">
        <v>20</v>
      </c>
      <c r="AI107" s="20">
        <v>21</v>
      </c>
      <c r="AJ107" s="20">
        <v>10</v>
      </c>
      <c r="AK107" s="20">
        <v>56</v>
      </c>
      <c r="AL107" s="20">
        <v>2</v>
      </c>
      <c r="AM107" s="20">
        <v>2</v>
      </c>
      <c r="AN107" s="20">
        <v>14</v>
      </c>
      <c r="AO107" s="20">
        <v>39</v>
      </c>
      <c r="AP107" s="20">
        <v>67</v>
      </c>
      <c r="AQ107" s="20">
        <v>5</v>
      </c>
      <c r="AR107" s="20">
        <v>2</v>
      </c>
      <c r="AS107" s="20">
        <v>32</v>
      </c>
      <c r="AT107" s="20">
        <v>39</v>
      </c>
      <c r="AU107" s="20">
        <v>21</v>
      </c>
      <c r="AV107" s="20">
        <v>11</v>
      </c>
      <c r="AW107" s="20">
        <v>20</v>
      </c>
      <c r="AX107" s="20"/>
      <c r="AY107" s="20"/>
      <c r="AZ107" s="20"/>
      <c r="BA107" s="20">
        <v>4</v>
      </c>
      <c r="BB107" s="20">
        <v>9</v>
      </c>
      <c r="BC107" s="20">
        <v>57</v>
      </c>
      <c r="BD107" s="20">
        <v>37</v>
      </c>
      <c r="BE107" s="20">
        <v>29</v>
      </c>
      <c r="BF107">
        <v>23</v>
      </c>
      <c r="BG107" s="20">
        <v>12</v>
      </c>
      <c r="BH107" s="20">
        <v>7</v>
      </c>
      <c r="BI107" s="20"/>
      <c r="BJ107" s="20">
        <v>4</v>
      </c>
      <c r="BK107">
        <v>2</v>
      </c>
      <c r="BL107" s="20">
        <v>23</v>
      </c>
      <c r="BM107">
        <v>38</v>
      </c>
      <c r="BN107" s="20">
        <v>18</v>
      </c>
      <c r="BO107">
        <v>8</v>
      </c>
      <c r="BP107">
        <v>40</v>
      </c>
      <c r="BQ107">
        <v>28</v>
      </c>
      <c r="BR107">
        <v>19</v>
      </c>
      <c r="BS107">
        <v>37</v>
      </c>
      <c r="BT107">
        <v>26</v>
      </c>
      <c r="BU107">
        <v>18</v>
      </c>
      <c r="BV107">
        <v>16</v>
      </c>
      <c r="BW107">
        <v>2</v>
      </c>
      <c r="BX107">
        <v>7</v>
      </c>
      <c r="BZ107">
        <v>24</v>
      </c>
      <c r="CA107">
        <v>1</v>
      </c>
      <c r="CB107">
        <v>8</v>
      </c>
      <c r="CD107">
        <v>4</v>
      </c>
    </row>
    <row r="108" spans="1:40" ht="12.75">
      <c r="A108" s="1" t="s">
        <v>167</v>
      </c>
      <c r="B108" s="36"/>
      <c r="C108" s="36">
        <v>0.01</v>
      </c>
      <c r="D108" s="36">
        <v>0.01</v>
      </c>
      <c r="E108" s="36">
        <v>0.04</v>
      </c>
      <c r="F108" s="37">
        <v>0.01</v>
      </c>
      <c r="G108" s="37">
        <f t="shared" si="6"/>
        <v>0.011261530897756927</v>
      </c>
      <c r="H108" s="27"/>
      <c r="I108" s="27"/>
      <c r="J108" s="27"/>
      <c r="K108" s="27">
        <v>0.03</v>
      </c>
      <c r="L108" s="27"/>
      <c r="M108" s="27"/>
      <c r="N108" s="27">
        <v>0.01585288522511097</v>
      </c>
      <c r="O108" s="27">
        <v>0.03258390355164549</v>
      </c>
      <c r="P108" s="27">
        <v>0.017556179775280897</v>
      </c>
      <c r="Q108" s="27">
        <v>0.016622340425531915</v>
      </c>
      <c r="R108" s="53">
        <f>T108*10/$R$4</f>
        <v>0.06872852233676978</v>
      </c>
      <c r="S108" s="81">
        <f t="shared" si="8"/>
        <v>1</v>
      </c>
      <c r="T108" s="81">
        <f>SUM(V108:IV108)</f>
        <v>4</v>
      </c>
      <c r="U108" s="87">
        <f t="shared" si="7"/>
      </c>
      <c r="V108" s="20"/>
      <c r="W108" s="20"/>
      <c r="X108" s="20"/>
      <c r="Y108" s="20">
        <v>4</v>
      </c>
      <c r="Z108" s="20"/>
      <c r="AA108" s="20"/>
      <c r="AB108" s="20"/>
      <c r="AC108" s="20"/>
      <c r="AD108" s="20"/>
      <c r="AE108" s="20"/>
      <c r="AF108" s="20"/>
      <c r="AG108" s="20"/>
      <c r="AH108" s="20"/>
      <c r="AK108" s="20"/>
      <c r="AN108" s="20"/>
    </row>
    <row r="109" spans="1:83" ht="12.75">
      <c r="A109" s="1" t="s">
        <v>46</v>
      </c>
      <c r="B109" s="36">
        <v>22.15</v>
      </c>
      <c r="C109" s="36">
        <v>10.79</v>
      </c>
      <c r="D109" s="36">
        <v>12.52</v>
      </c>
      <c r="E109" s="36">
        <v>12.55</v>
      </c>
      <c r="F109" s="37">
        <v>26.7282612778118</v>
      </c>
      <c r="G109" s="37">
        <f t="shared" si="6"/>
        <v>47.9906914893617</v>
      </c>
      <c r="H109" s="27">
        <v>30.74</v>
      </c>
      <c r="I109" s="27">
        <v>19.4</v>
      </c>
      <c r="J109" s="27">
        <v>40.57</v>
      </c>
      <c r="K109" s="27">
        <v>45.02</v>
      </c>
      <c r="L109" s="27">
        <v>52.35</v>
      </c>
      <c r="M109" s="27">
        <v>53.57</v>
      </c>
      <c r="N109" s="27">
        <v>41.56</v>
      </c>
      <c r="O109" s="27">
        <v>72.32</v>
      </c>
      <c r="P109" s="27">
        <v>58.22</v>
      </c>
      <c r="Q109" s="27">
        <v>66.15691489361701</v>
      </c>
      <c r="R109" s="53">
        <f t="shared" si="3"/>
        <v>57.45704467353953</v>
      </c>
      <c r="S109" s="81">
        <f t="shared" si="8"/>
        <v>54</v>
      </c>
      <c r="T109" s="81">
        <f>SUM(V109:IV109)</f>
        <v>3344</v>
      </c>
      <c r="U109" s="87">
        <f t="shared" si="7"/>
        <v>1.249820911327748</v>
      </c>
      <c r="V109" s="20">
        <v>145</v>
      </c>
      <c r="W109" s="20">
        <v>27</v>
      </c>
      <c r="X109" s="20"/>
      <c r="Y109" s="20">
        <v>9</v>
      </c>
      <c r="Z109" s="20">
        <v>5</v>
      </c>
      <c r="AA109" s="20">
        <v>72</v>
      </c>
      <c r="AB109" s="20">
        <v>28</v>
      </c>
      <c r="AC109" s="20"/>
      <c r="AD109" s="20"/>
      <c r="AE109" s="20">
        <v>16</v>
      </c>
      <c r="AF109" s="20">
        <v>66</v>
      </c>
      <c r="AG109" s="20">
        <v>60</v>
      </c>
      <c r="AH109" s="20">
        <v>209</v>
      </c>
      <c r="AI109" s="20">
        <v>10</v>
      </c>
      <c r="AJ109" s="20">
        <v>13</v>
      </c>
      <c r="AK109" s="20">
        <v>151</v>
      </c>
      <c r="AL109" s="20"/>
      <c r="AM109" s="20">
        <v>2</v>
      </c>
      <c r="AN109" s="20">
        <v>148</v>
      </c>
      <c r="AO109">
        <v>53</v>
      </c>
      <c r="AP109" s="20">
        <v>341</v>
      </c>
      <c r="AQ109" s="20">
        <v>41</v>
      </c>
      <c r="AR109" s="20">
        <v>5</v>
      </c>
      <c r="AS109" s="20">
        <v>113</v>
      </c>
      <c r="AT109" s="20">
        <v>60</v>
      </c>
      <c r="AU109" s="20">
        <v>50</v>
      </c>
      <c r="AV109" s="20">
        <v>16</v>
      </c>
      <c r="AW109" s="20">
        <v>6</v>
      </c>
      <c r="AX109" s="20">
        <v>24</v>
      </c>
      <c r="AZ109">
        <v>10</v>
      </c>
      <c r="BA109">
        <v>6</v>
      </c>
      <c r="BB109">
        <v>35</v>
      </c>
      <c r="BC109">
        <v>33</v>
      </c>
      <c r="BD109">
        <v>106</v>
      </c>
      <c r="BE109">
        <v>51</v>
      </c>
      <c r="BF109">
        <v>7</v>
      </c>
      <c r="BG109">
        <v>28</v>
      </c>
      <c r="BH109">
        <v>10</v>
      </c>
      <c r="BJ109">
        <v>84</v>
      </c>
      <c r="BK109">
        <v>2</v>
      </c>
      <c r="BL109">
        <v>165</v>
      </c>
      <c r="BM109">
        <v>19</v>
      </c>
      <c r="BN109">
        <v>9</v>
      </c>
      <c r="BO109">
        <v>27</v>
      </c>
      <c r="BP109">
        <v>21</v>
      </c>
      <c r="BQ109">
        <v>13</v>
      </c>
      <c r="BS109">
        <v>1</v>
      </c>
      <c r="BT109">
        <v>601</v>
      </c>
      <c r="BU109">
        <v>9</v>
      </c>
      <c r="BV109">
        <v>315</v>
      </c>
      <c r="BW109">
        <v>14</v>
      </c>
      <c r="BX109">
        <v>21</v>
      </c>
      <c r="BY109">
        <v>3</v>
      </c>
      <c r="BZ109">
        <v>15</v>
      </c>
      <c r="CB109">
        <v>37</v>
      </c>
      <c r="CC109">
        <v>3</v>
      </c>
      <c r="CD109">
        <v>17</v>
      </c>
      <c r="CE109">
        <v>12</v>
      </c>
    </row>
    <row r="110" spans="1:79" ht="12.75">
      <c r="A110" s="1" t="s">
        <v>100</v>
      </c>
      <c r="B110" s="36">
        <v>0.06</v>
      </c>
      <c r="C110" s="36">
        <v>0.37</v>
      </c>
      <c r="D110" s="37">
        <v>0.1</v>
      </c>
      <c r="E110" s="36">
        <v>0.01</v>
      </c>
      <c r="F110" s="37">
        <v>0.041999999999999996</v>
      </c>
      <c r="G110" s="37">
        <f t="shared" si="6"/>
        <v>0.035742320105187665</v>
      </c>
      <c r="H110" s="27">
        <v>0.02</v>
      </c>
      <c r="I110" s="27"/>
      <c r="J110" s="27">
        <v>0.19</v>
      </c>
      <c r="K110" s="27"/>
      <c r="L110" s="27">
        <v>0.08</v>
      </c>
      <c r="M110" s="27"/>
      <c r="N110" s="27"/>
      <c r="O110" s="27"/>
      <c r="P110" s="27">
        <v>0.017556179775280897</v>
      </c>
      <c r="Q110" s="27">
        <v>0.049867021276595744</v>
      </c>
      <c r="R110" s="53">
        <f aca="true" t="shared" si="9" ref="R110:R138">T110*10/$R$4</f>
        <v>0.08591065292096221</v>
      </c>
      <c r="S110" s="81">
        <f t="shared" si="8"/>
        <v>3</v>
      </c>
      <c r="T110" s="81">
        <f>SUM(V110:IV110)</f>
        <v>5</v>
      </c>
      <c r="U110" s="87">
        <f t="shared" si="7"/>
      </c>
      <c r="V110" s="20"/>
      <c r="W110" s="20"/>
      <c r="X110" s="20"/>
      <c r="Y110" s="20"/>
      <c r="Z110" s="21"/>
      <c r="AA110" s="21"/>
      <c r="AB110" s="21"/>
      <c r="AC110" s="21"/>
      <c r="AD110" s="21"/>
      <c r="AK110" s="20">
        <v>1</v>
      </c>
      <c r="BY110">
        <v>3</v>
      </c>
      <c r="CA110">
        <v>1</v>
      </c>
    </row>
    <row r="111" spans="1:84" ht="12.75">
      <c r="A111" s="1" t="s">
        <v>47</v>
      </c>
      <c r="B111" s="36">
        <v>43.08</v>
      </c>
      <c r="C111" s="36">
        <v>28.58</v>
      </c>
      <c r="D111" s="36">
        <v>35.25</v>
      </c>
      <c r="E111" s="36">
        <v>23.92</v>
      </c>
      <c r="F111" s="37">
        <v>22.714642784241683</v>
      </c>
      <c r="G111" s="37">
        <f t="shared" si="6"/>
        <v>28.308319148936175</v>
      </c>
      <c r="H111" s="27">
        <v>26.91</v>
      </c>
      <c r="I111" s="27">
        <v>23.54</v>
      </c>
      <c r="J111" s="27">
        <v>28.57</v>
      </c>
      <c r="K111" s="27">
        <v>26.82</v>
      </c>
      <c r="L111" s="27">
        <v>32.9</v>
      </c>
      <c r="M111" s="27">
        <v>32.28</v>
      </c>
      <c r="N111" s="27">
        <v>25.99</v>
      </c>
      <c r="O111" s="27">
        <v>29.69</v>
      </c>
      <c r="P111" s="27">
        <v>26.33</v>
      </c>
      <c r="Q111" s="27">
        <v>30.0531914893617</v>
      </c>
      <c r="R111" s="53">
        <f t="shared" si="9"/>
        <v>36.048109965635746</v>
      </c>
      <c r="S111" s="81">
        <f t="shared" si="8"/>
        <v>63</v>
      </c>
      <c r="T111" s="81">
        <f>SUM(V111:IV111)</f>
        <v>2098</v>
      </c>
      <c r="U111" s="87">
        <f t="shared" si="7"/>
        <v>1.282191794216977</v>
      </c>
      <c r="V111" s="20">
        <v>21</v>
      </c>
      <c r="W111" s="20">
        <v>77</v>
      </c>
      <c r="X111" s="20">
        <v>40</v>
      </c>
      <c r="Y111" s="20">
        <v>74</v>
      </c>
      <c r="Z111" s="20">
        <v>4</v>
      </c>
      <c r="AA111" s="20">
        <v>15</v>
      </c>
      <c r="AB111" s="20">
        <v>21</v>
      </c>
      <c r="AC111" s="20">
        <v>3</v>
      </c>
      <c r="AD111" s="20">
        <v>2</v>
      </c>
      <c r="AE111" s="20">
        <v>11</v>
      </c>
      <c r="AF111" s="20">
        <v>26</v>
      </c>
      <c r="AG111" s="20">
        <v>7</v>
      </c>
      <c r="AH111" s="20">
        <v>39</v>
      </c>
      <c r="AI111" s="20">
        <v>67</v>
      </c>
      <c r="AJ111" s="20">
        <v>10</v>
      </c>
      <c r="AK111" s="20">
        <v>102</v>
      </c>
      <c r="AL111" s="20">
        <v>14</v>
      </c>
      <c r="AM111" s="20">
        <v>2</v>
      </c>
      <c r="AN111" s="20">
        <v>13</v>
      </c>
      <c r="AO111" s="20">
        <v>88</v>
      </c>
      <c r="AP111" s="20">
        <v>11</v>
      </c>
      <c r="AQ111" s="20">
        <v>10</v>
      </c>
      <c r="AR111" s="20">
        <v>40</v>
      </c>
      <c r="AS111" s="20">
        <v>152</v>
      </c>
      <c r="AT111" s="20">
        <v>37</v>
      </c>
      <c r="AU111" s="20">
        <v>59</v>
      </c>
      <c r="AV111" s="20">
        <v>12</v>
      </c>
      <c r="AW111" s="20">
        <v>42</v>
      </c>
      <c r="AX111" s="20">
        <v>2</v>
      </c>
      <c r="AY111" s="20">
        <v>22</v>
      </c>
      <c r="AZ111" s="20">
        <v>9</v>
      </c>
      <c r="BA111" s="20">
        <v>59</v>
      </c>
      <c r="BB111" s="20">
        <v>7</v>
      </c>
      <c r="BC111" s="20">
        <v>77</v>
      </c>
      <c r="BD111" s="20">
        <v>70</v>
      </c>
      <c r="BE111" s="20">
        <v>83</v>
      </c>
      <c r="BF111">
        <v>14</v>
      </c>
      <c r="BG111" s="20">
        <v>16</v>
      </c>
      <c r="BH111" s="20">
        <v>37</v>
      </c>
      <c r="BI111" s="20">
        <v>9</v>
      </c>
      <c r="BJ111" s="20">
        <v>70</v>
      </c>
      <c r="BK111">
        <v>3</v>
      </c>
      <c r="BL111" s="20">
        <v>24</v>
      </c>
      <c r="BM111">
        <v>28</v>
      </c>
      <c r="BN111" s="20">
        <v>16</v>
      </c>
      <c r="BO111">
        <v>31</v>
      </c>
      <c r="BP111">
        <v>115</v>
      </c>
      <c r="BQ111">
        <v>20</v>
      </c>
      <c r="BR111">
        <v>13</v>
      </c>
      <c r="BS111">
        <v>9</v>
      </c>
      <c r="BT111">
        <v>74</v>
      </c>
      <c r="BU111">
        <v>24</v>
      </c>
      <c r="BV111">
        <v>78</v>
      </c>
      <c r="BW111">
        <v>16</v>
      </c>
      <c r="BX111">
        <v>7</v>
      </c>
      <c r="BY111">
        <v>35</v>
      </c>
      <c r="BZ111">
        <v>38</v>
      </c>
      <c r="CA111">
        <v>24</v>
      </c>
      <c r="CB111">
        <v>20</v>
      </c>
      <c r="CC111">
        <v>19</v>
      </c>
      <c r="CD111">
        <v>13</v>
      </c>
      <c r="CE111">
        <v>16</v>
      </c>
      <c r="CF111">
        <v>1</v>
      </c>
    </row>
    <row r="112" spans="1:84" ht="12.75">
      <c r="A112" s="1" t="s">
        <v>48</v>
      </c>
      <c r="B112" s="36">
        <v>0.06</v>
      </c>
      <c r="C112" s="36">
        <v>0.34</v>
      </c>
      <c r="D112" s="36">
        <v>0.54</v>
      </c>
      <c r="E112" s="36">
        <v>1.37</v>
      </c>
      <c r="F112" s="37">
        <v>2.3197826086956517</v>
      </c>
      <c r="G112" s="37">
        <f t="shared" si="6"/>
        <v>7.801239273309624</v>
      </c>
      <c r="H112" s="27">
        <v>4.71</v>
      </c>
      <c r="I112" s="27">
        <v>6.35</v>
      </c>
      <c r="J112" s="27">
        <v>8.23</v>
      </c>
      <c r="K112" s="27">
        <v>8.76</v>
      </c>
      <c r="L112" s="27">
        <v>9.29</v>
      </c>
      <c r="M112" s="27">
        <v>7.78</v>
      </c>
      <c r="N112" s="27">
        <v>10.5</v>
      </c>
      <c r="O112" s="27">
        <v>6.94037145650049</v>
      </c>
      <c r="P112" s="27">
        <v>6.21</v>
      </c>
      <c r="Q112" s="27">
        <v>9.242021276595745</v>
      </c>
      <c r="R112" s="53">
        <f t="shared" si="9"/>
        <v>9.793814432989693</v>
      </c>
      <c r="S112" s="81">
        <f t="shared" si="8"/>
        <v>57</v>
      </c>
      <c r="T112" s="81">
        <f>SUM(V112:IV112)</f>
        <v>570</v>
      </c>
      <c r="U112" s="87">
        <f t="shared" si="7"/>
        <v>1.2817195549490585</v>
      </c>
      <c r="V112" s="20">
        <v>2</v>
      </c>
      <c r="W112" s="20">
        <v>12</v>
      </c>
      <c r="X112" s="20">
        <v>28</v>
      </c>
      <c r="Y112" s="20">
        <v>12</v>
      </c>
      <c r="Z112" s="20">
        <v>4</v>
      </c>
      <c r="AA112" s="20"/>
      <c r="AB112" s="20"/>
      <c r="AC112" s="20">
        <v>3</v>
      </c>
      <c r="AD112" s="20"/>
      <c r="AE112" s="20">
        <v>2</v>
      </c>
      <c r="AF112" s="20">
        <v>24</v>
      </c>
      <c r="AG112" s="20">
        <v>18</v>
      </c>
      <c r="AH112" s="20">
        <v>5</v>
      </c>
      <c r="AI112" s="20">
        <v>5</v>
      </c>
      <c r="AJ112" s="20">
        <v>7</v>
      </c>
      <c r="AK112" s="20">
        <v>44</v>
      </c>
      <c r="AL112" s="20">
        <v>5</v>
      </c>
      <c r="AM112" s="20">
        <v>10</v>
      </c>
      <c r="AN112" s="20">
        <v>4</v>
      </c>
      <c r="AO112">
        <v>26</v>
      </c>
      <c r="AP112" s="20">
        <v>5</v>
      </c>
      <c r="AQ112" s="20">
        <v>12</v>
      </c>
      <c r="AR112" s="20">
        <v>14</v>
      </c>
      <c r="AS112" s="20">
        <v>4</v>
      </c>
      <c r="AT112" s="20">
        <v>3</v>
      </c>
      <c r="AU112" s="20">
        <v>6</v>
      </c>
      <c r="AV112" s="20">
        <v>11</v>
      </c>
      <c r="AW112" s="20">
        <v>9</v>
      </c>
      <c r="AX112" s="20">
        <v>3</v>
      </c>
      <c r="AY112" s="20">
        <v>4</v>
      </c>
      <c r="AZ112" s="20">
        <v>7</v>
      </c>
      <c r="BA112" s="20">
        <v>1</v>
      </c>
      <c r="BB112" s="20">
        <v>6</v>
      </c>
      <c r="BD112" s="20">
        <v>1</v>
      </c>
      <c r="BE112" s="20"/>
      <c r="BF112">
        <v>2</v>
      </c>
      <c r="BG112">
        <v>1</v>
      </c>
      <c r="BH112" s="20">
        <v>10</v>
      </c>
      <c r="BI112" s="20">
        <v>1</v>
      </c>
      <c r="BJ112" s="20">
        <v>3</v>
      </c>
      <c r="BK112">
        <v>6</v>
      </c>
      <c r="BM112">
        <v>2</v>
      </c>
      <c r="BN112">
        <v>1</v>
      </c>
      <c r="BO112">
        <v>4</v>
      </c>
      <c r="BP112">
        <v>158</v>
      </c>
      <c r="BQ112">
        <v>4</v>
      </c>
      <c r="BR112">
        <v>2</v>
      </c>
      <c r="BS112">
        <v>1</v>
      </c>
      <c r="BT112">
        <v>28</v>
      </c>
      <c r="BU112">
        <v>2</v>
      </c>
      <c r="BV112">
        <v>13</v>
      </c>
      <c r="BW112">
        <v>2</v>
      </c>
      <c r="BX112">
        <v>2</v>
      </c>
      <c r="BY112">
        <v>3</v>
      </c>
      <c r="BZ112">
        <v>6</v>
      </c>
      <c r="CA112">
        <v>5</v>
      </c>
      <c r="CB112">
        <v>2</v>
      </c>
      <c r="CC112">
        <v>6</v>
      </c>
      <c r="CD112">
        <v>1</v>
      </c>
      <c r="CE112">
        <v>7</v>
      </c>
      <c r="CF112">
        <v>1</v>
      </c>
    </row>
    <row r="113" spans="1:77" ht="12.75">
      <c r="A113" s="1" t="s">
        <v>49</v>
      </c>
      <c r="B113" s="36">
        <v>0.94</v>
      </c>
      <c r="C113" s="36">
        <v>0.41</v>
      </c>
      <c r="D113" s="36">
        <v>0.06</v>
      </c>
      <c r="E113" s="36">
        <v>0.09</v>
      </c>
      <c r="F113" s="37">
        <v>0.016999999999999998</v>
      </c>
      <c r="G113" s="37">
        <f t="shared" si="6"/>
        <v>0.4002379370229404</v>
      </c>
      <c r="H113" s="27"/>
      <c r="I113" s="27">
        <v>0.06</v>
      </c>
      <c r="J113" s="27">
        <v>0.05</v>
      </c>
      <c r="K113" s="27"/>
      <c r="L113" s="27">
        <v>0.48</v>
      </c>
      <c r="M113" s="27">
        <v>2.11</v>
      </c>
      <c r="N113" s="27">
        <v>0.07</v>
      </c>
      <c r="O113" s="27">
        <v>0.09775171065493647</v>
      </c>
      <c r="P113" s="27">
        <v>0.37</v>
      </c>
      <c r="Q113" s="27">
        <v>0.7646276595744681</v>
      </c>
      <c r="R113" s="53">
        <f t="shared" si="9"/>
        <v>0.2749140893470791</v>
      </c>
      <c r="S113" s="81">
        <f t="shared" si="8"/>
        <v>6</v>
      </c>
      <c r="T113" s="81">
        <f>SUM(V113:IV113)</f>
        <v>16</v>
      </c>
      <c r="U113" s="87">
        <f t="shared" si="7"/>
        <v>0.7641805256349391</v>
      </c>
      <c r="V113" s="20"/>
      <c r="W113" s="20">
        <v>6</v>
      </c>
      <c r="X113" s="20"/>
      <c r="Y113" s="20"/>
      <c r="Z113" s="21"/>
      <c r="AA113" s="21"/>
      <c r="AB113" s="21"/>
      <c r="AC113" s="21"/>
      <c r="AD113" s="21"/>
      <c r="AK113" s="20">
        <v>1</v>
      </c>
      <c r="BJ113">
        <v>2</v>
      </c>
      <c r="BT113">
        <v>4</v>
      </c>
      <c r="BX113">
        <v>1</v>
      </c>
      <c r="BY113">
        <v>2</v>
      </c>
    </row>
    <row r="114" spans="1:81" ht="12.75">
      <c r="A114" s="1" t="s">
        <v>50</v>
      </c>
      <c r="B114" s="36">
        <v>71.28</v>
      </c>
      <c r="C114" s="36">
        <v>61.92</v>
      </c>
      <c r="D114" s="36">
        <v>47.11</v>
      </c>
      <c r="E114" s="36">
        <v>19.04</v>
      </c>
      <c r="F114" s="37">
        <v>11.29979056950398</v>
      </c>
      <c r="G114" s="37">
        <f t="shared" si="6"/>
        <v>11.369534574468084</v>
      </c>
      <c r="H114" s="27">
        <v>13.26</v>
      </c>
      <c r="I114" s="27">
        <v>17.65</v>
      </c>
      <c r="J114" s="27">
        <v>12.72</v>
      </c>
      <c r="K114" s="27">
        <v>13.62</v>
      </c>
      <c r="L114" s="27">
        <v>11.59</v>
      </c>
      <c r="M114" s="27">
        <v>8.88</v>
      </c>
      <c r="N114" s="27">
        <v>8.68</v>
      </c>
      <c r="O114" s="27">
        <v>9.4</v>
      </c>
      <c r="P114" s="27">
        <v>9.9</v>
      </c>
      <c r="Q114" s="27">
        <v>7.995345744680851</v>
      </c>
      <c r="R114" s="53">
        <f t="shared" si="9"/>
        <v>6.924398625429554</v>
      </c>
      <c r="S114" s="81">
        <f t="shared" si="8"/>
        <v>29</v>
      </c>
      <c r="T114" s="81">
        <f>SUM(V114:IV114)</f>
        <v>403</v>
      </c>
      <c r="U114" s="87">
        <f t="shared" si="7"/>
        <v>0.5895892869334531</v>
      </c>
      <c r="V114" s="20">
        <v>18</v>
      </c>
      <c r="W114" s="20"/>
      <c r="X114" s="20"/>
      <c r="Y114" s="20">
        <v>2</v>
      </c>
      <c r="Z114" s="20"/>
      <c r="AA114" s="20"/>
      <c r="AB114" s="20">
        <v>13</v>
      </c>
      <c r="AC114" s="20"/>
      <c r="AD114" s="20"/>
      <c r="AF114" s="20">
        <v>2</v>
      </c>
      <c r="AG114" s="20">
        <v>6</v>
      </c>
      <c r="AH114" s="20"/>
      <c r="AI114" s="20">
        <v>2</v>
      </c>
      <c r="AJ114" s="20"/>
      <c r="AK114" s="20">
        <v>5</v>
      </c>
      <c r="AP114" s="20">
        <v>26</v>
      </c>
      <c r="AQ114" s="20"/>
      <c r="AR114" s="20"/>
      <c r="AS114" s="20"/>
      <c r="AT114" s="20">
        <v>15</v>
      </c>
      <c r="AU114" s="20">
        <v>8</v>
      </c>
      <c r="AV114" s="20">
        <v>10</v>
      </c>
      <c r="AW114" s="20"/>
      <c r="AX114" s="20"/>
      <c r="AZ114">
        <v>10</v>
      </c>
      <c r="BB114">
        <v>7</v>
      </c>
      <c r="BC114">
        <v>20</v>
      </c>
      <c r="BD114">
        <v>18</v>
      </c>
      <c r="BE114">
        <v>10</v>
      </c>
      <c r="BH114">
        <v>9</v>
      </c>
      <c r="BL114">
        <v>34</v>
      </c>
      <c r="BM114">
        <v>6</v>
      </c>
      <c r="BN114">
        <v>2</v>
      </c>
      <c r="BQ114">
        <v>35</v>
      </c>
      <c r="BR114">
        <v>56</v>
      </c>
      <c r="BS114">
        <v>14</v>
      </c>
      <c r="BT114">
        <v>9</v>
      </c>
      <c r="BU114">
        <v>37</v>
      </c>
      <c r="BV114">
        <v>11</v>
      </c>
      <c r="BZ114">
        <v>6</v>
      </c>
      <c r="CB114">
        <v>10</v>
      </c>
      <c r="CC114">
        <v>2</v>
      </c>
    </row>
    <row r="115" spans="1:82" ht="12.75">
      <c r="A115" s="1" t="s">
        <v>51</v>
      </c>
      <c r="B115" s="36"/>
      <c r="C115" s="36">
        <v>0.01</v>
      </c>
      <c r="D115" s="36">
        <v>0.14</v>
      </c>
      <c r="E115" s="36">
        <v>0.16</v>
      </c>
      <c r="F115" s="37">
        <v>2.5362249438660953</v>
      </c>
      <c r="G115" s="37">
        <f t="shared" si="6"/>
        <v>26.77818085106383</v>
      </c>
      <c r="H115" s="27">
        <v>9.64</v>
      </c>
      <c r="I115" s="27">
        <v>19.82</v>
      </c>
      <c r="J115" s="27">
        <v>24.94</v>
      </c>
      <c r="K115" s="27">
        <v>31.82</v>
      </c>
      <c r="L115" s="27">
        <v>32.98</v>
      </c>
      <c r="M115" s="27">
        <v>28.35</v>
      </c>
      <c r="N115" s="27">
        <v>23.05</v>
      </c>
      <c r="O115" s="27">
        <v>30.74</v>
      </c>
      <c r="P115" s="27">
        <v>30.87</v>
      </c>
      <c r="Q115" s="27">
        <v>35.5718085106383</v>
      </c>
      <c r="R115" s="53">
        <f t="shared" si="9"/>
        <v>35.206185567010316</v>
      </c>
      <c r="S115" s="81">
        <f t="shared" si="8"/>
        <v>53</v>
      </c>
      <c r="T115" s="81">
        <f>SUM(V115:IV115)</f>
        <v>2049</v>
      </c>
      <c r="U115" s="87">
        <f t="shared" si="7"/>
        <v>1.3645220709835615</v>
      </c>
      <c r="V115" s="20">
        <v>135</v>
      </c>
      <c r="W115" s="20">
        <v>2</v>
      </c>
      <c r="X115" s="20">
        <v>12</v>
      </c>
      <c r="Y115" s="20">
        <v>7</v>
      </c>
      <c r="Z115" s="20">
        <v>6</v>
      </c>
      <c r="AA115" s="20"/>
      <c r="AB115" s="20">
        <v>21</v>
      </c>
      <c r="AC115" s="20"/>
      <c r="AD115" s="20">
        <v>6</v>
      </c>
      <c r="AE115" s="20"/>
      <c r="AF115" s="20">
        <v>2</v>
      </c>
      <c r="AG115" s="20">
        <v>10</v>
      </c>
      <c r="AH115" s="20"/>
      <c r="AI115" s="20">
        <v>35</v>
      </c>
      <c r="AJ115" s="20">
        <v>34</v>
      </c>
      <c r="AK115" s="20">
        <v>142</v>
      </c>
      <c r="AL115" s="20">
        <v>5</v>
      </c>
      <c r="AM115" s="20">
        <v>5</v>
      </c>
      <c r="AN115" s="20">
        <v>86</v>
      </c>
      <c r="AO115">
        <v>8</v>
      </c>
      <c r="AP115" s="20">
        <v>119</v>
      </c>
      <c r="AQ115" s="20">
        <v>18</v>
      </c>
      <c r="AR115" s="20">
        <v>14</v>
      </c>
      <c r="AS115" s="20"/>
      <c r="AT115" s="20">
        <v>36</v>
      </c>
      <c r="AU115" s="20">
        <v>46</v>
      </c>
      <c r="AV115" s="20">
        <v>22</v>
      </c>
      <c r="AW115" s="20">
        <v>46</v>
      </c>
      <c r="AY115">
        <v>5</v>
      </c>
      <c r="AZ115">
        <v>20</v>
      </c>
      <c r="BA115">
        <v>17</v>
      </c>
      <c r="BB115">
        <v>7</v>
      </c>
      <c r="BC115">
        <v>76</v>
      </c>
      <c r="BD115">
        <v>89</v>
      </c>
      <c r="BE115">
        <v>114</v>
      </c>
      <c r="BF115">
        <v>54</v>
      </c>
      <c r="BG115">
        <v>7</v>
      </c>
      <c r="BH115">
        <v>39</v>
      </c>
      <c r="BI115">
        <v>16</v>
      </c>
      <c r="BJ115">
        <v>2</v>
      </c>
      <c r="BK115">
        <v>3</v>
      </c>
      <c r="BL115">
        <v>89</v>
      </c>
      <c r="BM115">
        <v>56</v>
      </c>
      <c r="BN115">
        <v>34</v>
      </c>
      <c r="BO115">
        <v>14</v>
      </c>
      <c r="BP115">
        <v>184</v>
      </c>
      <c r="BQ115">
        <v>116</v>
      </c>
      <c r="BR115">
        <v>37</v>
      </c>
      <c r="BS115">
        <v>14</v>
      </c>
      <c r="BT115">
        <v>24</v>
      </c>
      <c r="BU115">
        <v>29</v>
      </c>
      <c r="BV115">
        <v>20</v>
      </c>
      <c r="BW115">
        <v>12</v>
      </c>
      <c r="BX115">
        <v>29</v>
      </c>
      <c r="BZ115">
        <v>12</v>
      </c>
      <c r="CB115">
        <v>45</v>
      </c>
      <c r="CC115">
        <v>7</v>
      </c>
      <c r="CD115">
        <v>61</v>
      </c>
    </row>
    <row r="116" spans="1:79" ht="12.75">
      <c r="A116" s="1" t="s">
        <v>52</v>
      </c>
      <c r="B116" s="36">
        <v>0.65</v>
      </c>
      <c r="C116" s="37">
        <v>0.5</v>
      </c>
      <c r="D116" s="36">
        <v>0.74</v>
      </c>
      <c r="E116" s="36">
        <v>0.23</v>
      </c>
      <c r="F116" s="37">
        <v>0.27015452133088386</v>
      </c>
      <c r="G116" s="37">
        <f t="shared" si="6"/>
        <v>0.7575085337161633</v>
      </c>
      <c r="H116" s="27">
        <v>0.11</v>
      </c>
      <c r="I116" s="27">
        <v>0.88</v>
      </c>
      <c r="J116" s="27">
        <v>0.29</v>
      </c>
      <c r="K116" s="27">
        <v>1.03</v>
      </c>
      <c r="L116" s="27">
        <v>0.2</v>
      </c>
      <c r="M116" s="27">
        <v>0.35</v>
      </c>
      <c r="N116" s="27">
        <v>0.12682308180088775</v>
      </c>
      <c r="O116" s="27">
        <v>0.24437927663734116</v>
      </c>
      <c r="P116" s="27">
        <v>2.05</v>
      </c>
      <c r="Q116" s="27">
        <v>2.293882978723404</v>
      </c>
      <c r="R116" s="53">
        <f t="shared" si="9"/>
        <v>1.6494845360824746</v>
      </c>
      <c r="S116" s="81">
        <f t="shared" si="8"/>
        <v>18</v>
      </c>
      <c r="T116" s="81">
        <f>SUM(V116:IV116)</f>
        <v>96</v>
      </c>
      <c r="U116" s="87">
        <f>IF(COUNT(H116:P116)=0,"",IF(SUM(H116:P116)/COUNT($H$4:$P$4)&lt;0.1,"",IF(R116&lt;0.1,"",R116/(SUM(H116:P116)/COUNT($H$4:$P$4)))))</f>
        <v>2.8109812533546585</v>
      </c>
      <c r="V116" s="20"/>
      <c r="W116" s="20"/>
      <c r="X116" s="20">
        <v>7</v>
      </c>
      <c r="Y116" s="20">
        <v>7</v>
      </c>
      <c r="Z116" s="21"/>
      <c r="AA116" s="21">
        <v>1</v>
      </c>
      <c r="AB116" s="21"/>
      <c r="AC116" s="21"/>
      <c r="AD116" s="21">
        <v>2</v>
      </c>
      <c r="AF116" s="20">
        <v>2</v>
      </c>
      <c r="AI116" s="20">
        <v>3</v>
      </c>
      <c r="AJ116" s="20"/>
      <c r="AK116" s="20"/>
      <c r="AP116" s="20">
        <v>9</v>
      </c>
      <c r="AQ116" s="20"/>
      <c r="AR116" s="20"/>
      <c r="AS116" s="20">
        <v>1</v>
      </c>
      <c r="AT116" s="20"/>
      <c r="AU116" s="20">
        <v>6</v>
      </c>
      <c r="AV116" s="20"/>
      <c r="AW116" s="20">
        <v>1</v>
      </c>
      <c r="AX116" s="20"/>
      <c r="BA116">
        <v>27</v>
      </c>
      <c r="BC116">
        <v>4</v>
      </c>
      <c r="BD116">
        <v>3</v>
      </c>
      <c r="BI116">
        <v>2</v>
      </c>
      <c r="BN116">
        <v>1</v>
      </c>
      <c r="BP116">
        <v>16</v>
      </c>
      <c r="BS116">
        <v>2</v>
      </c>
      <c r="CA116">
        <v>2</v>
      </c>
    </row>
    <row r="117" spans="1:79" ht="12.75">
      <c r="A117" s="1" t="s">
        <v>53</v>
      </c>
      <c r="B117" s="37">
        <v>0.5</v>
      </c>
      <c r="C117" s="36">
        <v>0.89</v>
      </c>
      <c r="D117" s="36">
        <v>0.47</v>
      </c>
      <c r="E117" s="36">
        <v>1.01</v>
      </c>
      <c r="F117" s="37">
        <v>0.1862061645233721</v>
      </c>
      <c r="G117" s="37">
        <f t="shared" si="6"/>
        <v>0.6553358822938037</v>
      </c>
      <c r="H117" s="27"/>
      <c r="I117" s="27">
        <v>0.02</v>
      </c>
      <c r="J117" s="27">
        <v>0.1</v>
      </c>
      <c r="K117" s="27">
        <v>3.35</v>
      </c>
      <c r="L117" s="27">
        <v>0.07</v>
      </c>
      <c r="M117" s="27">
        <v>0.24</v>
      </c>
      <c r="N117" s="27">
        <v>0.03170577045022194</v>
      </c>
      <c r="O117" s="27">
        <v>0.03258390355164549</v>
      </c>
      <c r="P117" s="27">
        <v>2.36</v>
      </c>
      <c r="Q117" s="27">
        <v>0.3490691489361702</v>
      </c>
      <c r="R117" s="53">
        <f t="shared" si="9"/>
        <v>0.9621993127147768</v>
      </c>
      <c r="S117" s="81">
        <f t="shared" si="8"/>
        <v>8</v>
      </c>
      <c r="T117" s="81">
        <f>SUM(V117:IV117)</f>
        <v>56</v>
      </c>
      <c r="U117" s="87">
        <f t="shared" si="7"/>
        <v>1.3957752247965696</v>
      </c>
      <c r="V117" s="20"/>
      <c r="W117" s="20"/>
      <c r="X117" s="20"/>
      <c r="Y117" s="20"/>
      <c r="Z117" s="21"/>
      <c r="AA117" s="21"/>
      <c r="AB117" s="21"/>
      <c r="AC117" s="21"/>
      <c r="AD117" s="21"/>
      <c r="AO117">
        <v>5</v>
      </c>
      <c r="AP117" s="20">
        <v>31</v>
      </c>
      <c r="BC117">
        <v>3</v>
      </c>
      <c r="BE117">
        <v>1</v>
      </c>
      <c r="BP117">
        <v>1</v>
      </c>
      <c r="BV117">
        <v>1</v>
      </c>
      <c r="BW117">
        <v>10</v>
      </c>
      <c r="CA117">
        <v>4</v>
      </c>
    </row>
    <row r="118" spans="1:82" ht="12" customHeight="1">
      <c r="A118" s="1" t="s">
        <v>54</v>
      </c>
      <c r="B118" s="36">
        <v>1.51</v>
      </c>
      <c r="C118" s="37">
        <v>8.53</v>
      </c>
      <c r="D118" s="36">
        <v>18.28</v>
      </c>
      <c r="E118" s="37">
        <v>38.79</v>
      </c>
      <c r="F118" s="37">
        <v>64.29853541539089</v>
      </c>
      <c r="G118" s="37">
        <f t="shared" si="6"/>
        <v>35.56748404255319</v>
      </c>
      <c r="H118" s="27">
        <v>27.2</v>
      </c>
      <c r="I118" s="27">
        <v>44.93</v>
      </c>
      <c r="J118" s="27">
        <v>36.43</v>
      </c>
      <c r="K118" s="27">
        <v>38.34</v>
      </c>
      <c r="L118" s="27">
        <v>58.41</v>
      </c>
      <c r="M118" s="27">
        <v>39.18</v>
      </c>
      <c r="N118" s="27">
        <v>34.19</v>
      </c>
      <c r="O118" s="27">
        <v>35.54</v>
      </c>
      <c r="P118" s="27">
        <v>17.02</v>
      </c>
      <c r="Q118" s="27">
        <v>24.434840425531913</v>
      </c>
      <c r="R118" s="53">
        <f t="shared" si="9"/>
        <v>17.268041237113405</v>
      </c>
      <c r="S118" s="81">
        <f t="shared" si="8"/>
        <v>60</v>
      </c>
      <c r="T118" s="81">
        <f>SUM(V118:IV118)</f>
        <v>1005</v>
      </c>
      <c r="U118" s="87">
        <f t="shared" si="7"/>
        <v>0.4691835863241778</v>
      </c>
      <c r="V118" s="20">
        <v>30</v>
      </c>
      <c r="W118" s="20">
        <v>13</v>
      </c>
      <c r="X118" s="20">
        <v>25</v>
      </c>
      <c r="Y118" s="20">
        <v>7</v>
      </c>
      <c r="Z118" s="20">
        <v>6</v>
      </c>
      <c r="AA118" s="20">
        <v>11</v>
      </c>
      <c r="AB118" s="20">
        <v>19</v>
      </c>
      <c r="AC118" s="20"/>
      <c r="AD118" s="20">
        <v>35</v>
      </c>
      <c r="AE118" s="20">
        <v>15</v>
      </c>
      <c r="AF118" s="20">
        <v>6</v>
      </c>
      <c r="AG118" s="20">
        <v>1</v>
      </c>
      <c r="AH118" s="20">
        <v>12</v>
      </c>
      <c r="AI118" s="20">
        <v>20</v>
      </c>
      <c r="AJ118" s="20">
        <v>8</v>
      </c>
      <c r="AK118" s="20">
        <v>61</v>
      </c>
      <c r="AL118" s="20">
        <v>6</v>
      </c>
      <c r="AM118" s="20">
        <v>4</v>
      </c>
      <c r="AN118" s="20">
        <v>26</v>
      </c>
      <c r="AO118" s="20">
        <v>24</v>
      </c>
      <c r="AP118" s="20">
        <v>26</v>
      </c>
      <c r="AQ118" s="20">
        <v>3</v>
      </c>
      <c r="AR118" s="20">
        <v>10</v>
      </c>
      <c r="AS118" s="20">
        <v>11</v>
      </c>
      <c r="AT118" s="20">
        <v>33</v>
      </c>
      <c r="AU118" s="20">
        <v>11</v>
      </c>
      <c r="AV118" s="20">
        <v>6</v>
      </c>
      <c r="AW118" s="20">
        <v>14</v>
      </c>
      <c r="AX118" s="20">
        <v>2</v>
      </c>
      <c r="AY118" s="20">
        <v>5</v>
      </c>
      <c r="AZ118" s="20">
        <v>16</v>
      </c>
      <c r="BA118" s="20">
        <v>13</v>
      </c>
      <c r="BB118" s="20">
        <v>4</v>
      </c>
      <c r="BC118" s="20">
        <v>53</v>
      </c>
      <c r="BD118" s="20">
        <v>37</v>
      </c>
      <c r="BE118" s="20">
        <v>24</v>
      </c>
      <c r="BF118">
        <v>17</v>
      </c>
      <c r="BG118" s="20">
        <v>5</v>
      </c>
      <c r="BH118" s="20">
        <v>15</v>
      </c>
      <c r="BI118" s="20">
        <v>9</v>
      </c>
      <c r="BJ118" s="20">
        <v>2</v>
      </c>
      <c r="BK118">
        <v>5</v>
      </c>
      <c r="BL118" s="20">
        <v>29</v>
      </c>
      <c r="BM118">
        <v>18</v>
      </c>
      <c r="BN118" s="20">
        <v>15</v>
      </c>
      <c r="BO118">
        <v>10</v>
      </c>
      <c r="BP118">
        <v>24</v>
      </c>
      <c r="BQ118">
        <v>27</v>
      </c>
      <c r="BR118">
        <v>20</v>
      </c>
      <c r="BS118">
        <v>35</v>
      </c>
      <c r="BT118">
        <v>18</v>
      </c>
      <c r="BU118">
        <v>22</v>
      </c>
      <c r="BV118">
        <v>13</v>
      </c>
      <c r="BW118">
        <v>19</v>
      </c>
      <c r="BX118">
        <v>27</v>
      </c>
      <c r="BY118">
        <v>9</v>
      </c>
      <c r="BZ118">
        <v>3</v>
      </c>
      <c r="CA118">
        <v>23</v>
      </c>
      <c r="CB118">
        <v>21</v>
      </c>
      <c r="CC118">
        <v>3</v>
      </c>
      <c r="CD118">
        <v>19</v>
      </c>
    </row>
    <row r="119" spans="1:82" ht="12.75">
      <c r="A119" s="1" t="s">
        <v>55</v>
      </c>
      <c r="B119" s="36">
        <v>0.04</v>
      </c>
      <c r="C119" s="36">
        <v>0.34</v>
      </c>
      <c r="D119" s="36">
        <v>0.12</v>
      </c>
      <c r="E119" s="36">
        <v>0.45</v>
      </c>
      <c r="F119" s="37">
        <v>1.1239683608899775</v>
      </c>
      <c r="G119" s="37">
        <f t="shared" si="6"/>
        <v>2.943645523671673</v>
      </c>
      <c r="H119" s="27">
        <v>1.4</v>
      </c>
      <c r="I119" s="27">
        <v>1.42</v>
      </c>
      <c r="J119" s="27">
        <v>1.37</v>
      </c>
      <c r="K119" s="27">
        <v>1.2812690665039657</v>
      </c>
      <c r="L119" s="27">
        <v>1.99</v>
      </c>
      <c r="M119" s="27">
        <v>2.63</v>
      </c>
      <c r="N119" s="27">
        <v>4.33</v>
      </c>
      <c r="O119" s="27">
        <v>5.22</v>
      </c>
      <c r="P119" s="27">
        <v>5.49</v>
      </c>
      <c r="Q119" s="27">
        <v>4.305186170212766</v>
      </c>
      <c r="R119" s="53">
        <f t="shared" si="9"/>
        <v>3.6597938144329905</v>
      </c>
      <c r="S119" s="81">
        <f t="shared" si="8"/>
        <v>33</v>
      </c>
      <c r="T119" s="81">
        <f>SUM(V119:IV119)</f>
        <v>213</v>
      </c>
      <c r="U119" s="87">
        <f t="shared" si="7"/>
        <v>1.3106438931807978</v>
      </c>
      <c r="V119" s="20">
        <v>2</v>
      </c>
      <c r="W119" s="20">
        <v>2</v>
      </c>
      <c r="X119" s="20">
        <v>2</v>
      </c>
      <c r="Y119" s="20">
        <v>1</v>
      </c>
      <c r="Z119" s="21"/>
      <c r="AA119" s="21"/>
      <c r="AB119" s="21">
        <v>2</v>
      </c>
      <c r="AC119" s="21"/>
      <c r="AD119" s="21"/>
      <c r="AF119" s="20"/>
      <c r="AG119" s="20"/>
      <c r="AI119" s="20">
        <v>1</v>
      </c>
      <c r="AJ119" s="20"/>
      <c r="AK119" s="20">
        <v>2</v>
      </c>
      <c r="AP119" s="20">
        <v>19</v>
      </c>
      <c r="AQ119" s="20">
        <v>1</v>
      </c>
      <c r="AR119" s="20">
        <v>2</v>
      </c>
      <c r="AS119" s="20">
        <v>9</v>
      </c>
      <c r="AT119" s="20">
        <v>10</v>
      </c>
      <c r="AU119" s="20">
        <v>27</v>
      </c>
      <c r="AV119" s="20"/>
      <c r="AW119" s="20">
        <v>5</v>
      </c>
      <c r="AY119">
        <v>11</v>
      </c>
      <c r="BA119">
        <v>23</v>
      </c>
      <c r="BB119">
        <v>1</v>
      </c>
      <c r="BC119">
        <v>28</v>
      </c>
      <c r="BD119">
        <v>1</v>
      </c>
      <c r="BF119">
        <v>2</v>
      </c>
      <c r="BH119">
        <v>14</v>
      </c>
      <c r="BN119">
        <v>1</v>
      </c>
      <c r="BO119">
        <v>1</v>
      </c>
      <c r="BQ119">
        <v>2</v>
      </c>
      <c r="BS119">
        <v>3</v>
      </c>
      <c r="BT119">
        <v>9</v>
      </c>
      <c r="BU119">
        <v>6</v>
      </c>
      <c r="BV119">
        <v>8</v>
      </c>
      <c r="BW119">
        <v>3</v>
      </c>
      <c r="BX119">
        <v>8</v>
      </c>
      <c r="BY119">
        <v>4</v>
      </c>
      <c r="BZ119">
        <v>2</v>
      </c>
      <c r="CD119">
        <v>1</v>
      </c>
    </row>
    <row r="120" spans="1:82" ht="12.75">
      <c r="A120" s="1" t="s">
        <v>56</v>
      </c>
      <c r="B120" s="36">
        <v>0.54</v>
      </c>
      <c r="C120" s="37">
        <v>3.8</v>
      </c>
      <c r="D120" s="36">
        <v>2.57</v>
      </c>
      <c r="E120" s="36">
        <v>5.43</v>
      </c>
      <c r="F120" s="37">
        <v>12.816740559297813</v>
      </c>
      <c r="G120" s="37">
        <f t="shared" si="6"/>
        <v>5.620582446808511</v>
      </c>
      <c r="H120" s="27">
        <v>10.93</v>
      </c>
      <c r="I120" s="27">
        <v>4.29</v>
      </c>
      <c r="J120" s="27">
        <v>5.53</v>
      </c>
      <c r="K120" s="27">
        <v>1.94</v>
      </c>
      <c r="L120" s="27">
        <v>0.63</v>
      </c>
      <c r="M120" s="27">
        <v>20.01</v>
      </c>
      <c r="N120" s="27">
        <v>3.56</v>
      </c>
      <c r="O120" s="27">
        <v>4.3</v>
      </c>
      <c r="P120" s="27">
        <v>4.7</v>
      </c>
      <c r="Q120" s="27">
        <v>0.3158244680851064</v>
      </c>
      <c r="R120" s="53">
        <f t="shared" si="9"/>
        <v>19.243986254295535</v>
      </c>
      <c r="S120" s="81">
        <f t="shared" si="8"/>
        <v>53</v>
      </c>
      <c r="T120" s="81">
        <f>SUM(V120:IV120)</f>
        <v>1120</v>
      </c>
      <c r="U120" s="87">
        <f t="shared" si="7"/>
        <v>3.098870572350328</v>
      </c>
      <c r="V120" s="20"/>
      <c r="W120" s="20">
        <v>24</v>
      </c>
      <c r="X120" s="20">
        <v>67</v>
      </c>
      <c r="Y120" s="20">
        <v>16</v>
      </c>
      <c r="Z120" s="20">
        <v>25</v>
      </c>
      <c r="AA120" s="20"/>
      <c r="AB120" s="20">
        <v>26</v>
      </c>
      <c r="AC120" s="20"/>
      <c r="AD120" s="20"/>
      <c r="AE120">
        <v>44</v>
      </c>
      <c r="AF120" s="20">
        <v>5</v>
      </c>
      <c r="AG120" s="20">
        <v>1</v>
      </c>
      <c r="AI120" s="20">
        <v>23</v>
      </c>
      <c r="AJ120" s="20">
        <v>3</v>
      </c>
      <c r="AK120" s="20">
        <v>6</v>
      </c>
      <c r="AL120" s="20">
        <v>1</v>
      </c>
      <c r="AN120">
        <v>37</v>
      </c>
      <c r="AO120">
        <v>15</v>
      </c>
      <c r="AP120" s="20">
        <v>46</v>
      </c>
      <c r="AQ120" s="20">
        <v>20</v>
      </c>
      <c r="AR120" s="20">
        <v>34</v>
      </c>
      <c r="AS120" s="20">
        <v>15</v>
      </c>
      <c r="AT120" s="20">
        <v>12</v>
      </c>
      <c r="AU120" s="20">
        <v>14</v>
      </c>
      <c r="AV120" s="20">
        <v>27</v>
      </c>
      <c r="AW120" s="20">
        <v>12</v>
      </c>
      <c r="AX120" s="20">
        <v>16</v>
      </c>
      <c r="AY120">
        <v>26</v>
      </c>
      <c r="AZ120">
        <v>27</v>
      </c>
      <c r="BA120">
        <v>52</v>
      </c>
      <c r="BB120">
        <v>30</v>
      </c>
      <c r="BC120">
        <v>11</v>
      </c>
      <c r="BD120">
        <v>20</v>
      </c>
      <c r="BE120">
        <v>11</v>
      </c>
      <c r="BF120">
        <v>1</v>
      </c>
      <c r="BG120">
        <v>5</v>
      </c>
      <c r="BH120">
        <v>41</v>
      </c>
      <c r="BI120">
        <v>4</v>
      </c>
      <c r="BJ120">
        <v>7</v>
      </c>
      <c r="BK120">
        <v>3</v>
      </c>
      <c r="BL120">
        <v>7</v>
      </c>
      <c r="BM120">
        <v>3</v>
      </c>
      <c r="BO120">
        <v>43</v>
      </c>
      <c r="BP120">
        <v>19</v>
      </c>
      <c r="BQ120">
        <v>33</v>
      </c>
      <c r="BR120">
        <v>15</v>
      </c>
      <c r="BS120">
        <v>27</v>
      </c>
      <c r="BT120">
        <v>6</v>
      </c>
      <c r="BU120">
        <v>22</v>
      </c>
      <c r="BV120">
        <v>21</v>
      </c>
      <c r="BW120">
        <v>5</v>
      </c>
      <c r="BX120">
        <v>60</v>
      </c>
      <c r="BY120">
        <v>54</v>
      </c>
      <c r="CA120">
        <v>19</v>
      </c>
      <c r="CB120">
        <v>5</v>
      </c>
      <c r="CC120">
        <v>32</v>
      </c>
      <c r="CD120">
        <v>22</v>
      </c>
    </row>
    <row r="121" spans="1:77" ht="12.75">
      <c r="A121" s="1" t="s">
        <v>57</v>
      </c>
      <c r="B121" s="36"/>
      <c r="C121" s="36">
        <v>0.13</v>
      </c>
      <c r="D121" s="36">
        <v>0.17</v>
      </c>
      <c r="E121" s="36">
        <v>0.04</v>
      </c>
      <c r="F121" s="37">
        <v>0.029000000000000005</v>
      </c>
      <c r="G121" s="37">
        <f t="shared" si="6"/>
        <v>0.4784808242426205</v>
      </c>
      <c r="H121" s="27"/>
      <c r="I121" s="27">
        <v>0.02</v>
      </c>
      <c r="J121" s="27">
        <v>0.86</v>
      </c>
      <c r="K121" s="27"/>
      <c r="L121" s="27">
        <v>0.018921475875118256</v>
      </c>
      <c r="M121" s="27">
        <v>0.89</v>
      </c>
      <c r="N121" s="27">
        <v>0.07926442612555484</v>
      </c>
      <c r="O121" s="27"/>
      <c r="P121" s="27">
        <v>2.9</v>
      </c>
      <c r="Q121" s="27">
        <v>0.016622340425531915</v>
      </c>
      <c r="R121" s="53">
        <f t="shared" si="9"/>
        <v>0.06872852233676978</v>
      </c>
      <c r="S121" s="81">
        <f t="shared" si="8"/>
        <v>3</v>
      </c>
      <c r="T121" s="81">
        <f>SUM(V121:IV121)</f>
        <v>4</v>
      </c>
      <c r="U121" s="87">
        <f t="shared" si="7"/>
      </c>
      <c r="V121" s="20"/>
      <c r="W121" s="20"/>
      <c r="X121" s="20"/>
      <c r="Y121" s="20"/>
      <c r="Z121" s="21"/>
      <c r="AA121" s="21"/>
      <c r="AB121" s="21"/>
      <c r="AC121" s="21"/>
      <c r="AD121" s="21"/>
      <c r="AM121">
        <v>2</v>
      </c>
      <c r="AT121" s="20">
        <v>1</v>
      </c>
      <c r="BY121">
        <v>1</v>
      </c>
    </row>
    <row r="122" spans="1:30" ht="12.75">
      <c r="A122" s="1" t="s">
        <v>196</v>
      </c>
      <c r="B122" s="36">
        <v>0.01</v>
      </c>
      <c r="C122" s="36">
        <v>0.02</v>
      </c>
      <c r="D122" s="36"/>
      <c r="E122" s="36">
        <v>0.02</v>
      </c>
      <c r="F122" s="37"/>
      <c r="G122" s="37">
        <f t="shared" si="6"/>
        <v>0.004839249586168843</v>
      </c>
      <c r="H122" s="27"/>
      <c r="I122" s="27"/>
      <c r="J122" s="27"/>
      <c r="K122" s="27">
        <v>0.03</v>
      </c>
      <c r="L122" s="27"/>
      <c r="M122" s="27">
        <v>0.01839249586168843</v>
      </c>
      <c r="N122" s="27"/>
      <c r="O122" s="27"/>
      <c r="P122" s="27"/>
      <c r="Q122" s="27"/>
      <c r="R122" s="53">
        <f>T122*10/$R$4</f>
        <v>0</v>
      </c>
      <c r="S122" s="81">
        <f t="shared" si="8"/>
        <v>0</v>
      </c>
      <c r="T122" s="81">
        <f>SUM(V122:IV122)</f>
        <v>0</v>
      </c>
      <c r="U122" s="87">
        <f t="shared" si="7"/>
      </c>
      <c r="V122" s="20"/>
      <c r="W122" s="20"/>
      <c r="X122" s="20"/>
      <c r="Y122" s="20"/>
      <c r="Z122" s="21"/>
      <c r="AA122" s="21"/>
      <c r="AB122" s="21"/>
      <c r="AC122" s="21"/>
      <c r="AD122" s="21"/>
    </row>
    <row r="123" spans="1:81" ht="12.75">
      <c r="A123" s="1" t="s">
        <v>58</v>
      </c>
      <c r="B123" s="36">
        <v>0.81</v>
      </c>
      <c r="C123" s="37">
        <v>8.3</v>
      </c>
      <c r="D123" s="37">
        <v>5.35</v>
      </c>
      <c r="E123" s="36">
        <v>12.55</v>
      </c>
      <c r="F123" s="37">
        <v>12.014049601959583</v>
      </c>
      <c r="G123" s="37">
        <f t="shared" si="6"/>
        <v>6.144239361702128</v>
      </c>
      <c r="H123" s="27">
        <v>4.05</v>
      </c>
      <c r="I123" s="27">
        <v>2.17</v>
      </c>
      <c r="J123" s="27">
        <v>3.31</v>
      </c>
      <c r="K123" s="27">
        <v>2.37</v>
      </c>
      <c r="L123" s="27">
        <v>0.28</v>
      </c>
      <c r="M123" s="27">
        <v>0.38</v>
      </c>
      <c r="N123" s="27">
        <v>2.24</v>
      </c>
      <c r="O123" s="27">
        <v>25.46</v>
      </c>
      <c r="P123" s="27">
        <v>9.58</v>
      </c>
      <c r="Q123" s="27">
        <v>11.602393617021276</v>
      </c>
      <c r="R123" s="53">
        <f t="shared" si="9"/>
        <v>9.209621993127149</v>
      </c>
      <c r="S123" s="81">
        <f t="shared" si="8"/>
        <v>25</v>
      </c>
      <c r="T123" s="81">
        <f>SUM(V123:IV123)</f>
        <v>536</v>
      </c>
      <c r="U123" s="87">
        <f t="shared" si="7"/>
        <v>1.6630537307011304</v>
      </c>
      <c r="V123" s="20"/>
      <c r="W123" s="20">
        <v>43</v>
      </c>
      <c r="X123" s="20"/>
      <c r="Y123" s="20">
        <v>1</v>
      </c>
      <c r="Z123" s="20"/>
      <c r="AA123" s="20"/>
      <c r="AB123" s="20">
        <v>1</v>
      </c>
      <c r="AC123" s="20"/>
      <c r="AD123" s="20"/>
      <c r="AE123">
        <v>3</v>
      </c>
      <c r="AF123" s="20">
        <v>3</v>
      </c>
      <c r="AG123" s="20">
        <v>20</v>
      </c>
      <c r="AI123" s="20"/>
      <c r="AK123" s="20">
        <v>4</v>
      </c>
      <c r="AO123">
        <v>78</v>
      </c>
      <c r="AP123" s="20">
        <v>7</v>
      </c>
      <c r="AQ123" s="20">
        <v>2</v>
      </c>
      <c r="AR123" s="20">
        <v>2</v>
      </c>
      <c r="AU123" s="20">
        <v>16</v>
      </c>
      <c r="AV123">
        <v>1</v>
      </c>
      <c r="AY123">
        <v>4</v>
      </c>
      <c r="BD123">
        <v>1</v>
      </c>
      <c r="BI123">
        <v>1</v>
      </c>
      <c r="BJ123">
        <v>2</v>
      </c>
      <c r="BQ123">
        <v>2</v>
      </c>
      <c r="BS123">
        <v>4</v>
      </c>
      <c r="BU123">
        <v>80</v>
      </c>
      <c r="BV123">
        <v>1</v>
      </c>
      <c r="BX123">
        <v>7</v>
      </c>
      <c r="BY123">
        <v>1</v>
      </c>
      <c r="CA123">
        <v>150</v>
      </c>
      <c r="CC123">
        <v>102</v>
      </c>
    </row>
    <row r="124" spans="1:81" ht="12.75">
      <c r="A124" s="1" t="s">
        <v>59</v>
      </c>
      <c r="B124" s="36"/>
      <c r="C124" s="36">
        <v>0.02</v>
      </c>
      <c r="D124" s="36">
        <v>0.01</v>
      </c>
      <c r="E124" s="36">
        <v>0.04</v>
      </c>
      <c r="F124" s="37">
        <v>0.035123698714023266</v>
      </c>
      <c r="G124" s="37">
        <f t="shared" si="6"/>
        <v>0.050887890587382</v>
      </c>
      <c r="H124" s="27"/>
      <c r="I124" s="27">
        <v>0.02</v>
      </c>
      <c r="J124" s="27">
        <v>0.02019386106623586</v>
      </c>
      <c r="K124" s="27">
        <v>0.24</v>
      </c>
      <c r="L124" s="27">
        <v>0.018921475875118256</v>
      </c>
      <c r="M124" s="27"/>
      <c r="N124" s="27">
        <v>0.01585288522511097</v>
      </c>
      <c r="O124" s="27">
        <v>0.11404366243075921</v>
      </c>
      <c r="P124" s="27">
        <v>0.03</v>
      </c>
      <c r="Q124" s="27">
        <v>0.049867021276595744</v>
      </c>
      <c r="R124" s="53">
        <f t="shared" si="9"/>
        <v>0.017182130584192445</v>
      </c>
      <c r="S124" s="81">
        <f t="shared" si="8"/>
        <v>1</v>
      </c>
      <c r="T124" s="81">
        <f>SUM(V124:IV124)</f>
        <v>1</v>
      </c>
      <c r="U124" s="87">
        <f t="shared" si="7"/>
      </c>
      <c r="V124" s="20"/>
      <c r="W124" s="20"/>
      <c r="X124" s="20"/>
      <c r="Y124" s="20"/>
      <c r="Z124" s="21"/>
      <c r="AA124" s="21"/>
      <c r="AB124" s="21"/>
      <c r="AC124" s="21"/>
      <c r="AD124" s="21"/>
      <c r="CC124">
        <v>1</v>
      </c>
    </row>
    <row r="125" spans="1:77" ht="12.75">
      <c r="A125" s="1" t="s">
        <v>60</v>
      </c>
      <c r="B125" s="36">
        <v>1.67</v>
      </c>
      <c r="C125" s="36">
        <v>1.03</v>
      </c>
      <c r="D125" s="36">
        <v>0.65</v>
      </c>
      <c r="E125" s="36">
        <v>1.08</v>
      </c>
      <c r="F125" s="37">
        <v>1.0915664421310471</v>
      </c>
      <c r="G125" s="37">
        <f t="shared" si="6"/>
        <v>0.5609611643322523</v>
      </c>
      <c r="H125" s="27">
        <v>0.14</v>
      </c>
      <c r="I125" s="27">
        <v>0.5</v>
      </c>
      <c r="J125" s="27">
        <v>0.2019386106623586</v>
      </c>
      <c r="K125" s="27">
        <v>1.62</v>
      </c>
      <c r="L125" s="27">
        <v>0.12</v>
      </c>
      <c r="M125" s="27">
        <v>0.21</v>
      </c>
      <c r="N125" s="27">
        <v>0.65</v>
      </c>
      <c r="O125" s="27">
        <v>0.21179537308569568</v>
      </c>
      <c r="P125" s="27">
        <v>0.41</v>
      </c>
      <c r="Q125" s="27">
        <v>1.545877659574468</v>
      </c>
      <c r="R125" s="53">
        <f t="shared" si="9"/>
        <v>2.1477663230240553</v>
      </c>
      <c r="S125" s="81">
        <f t="shared" si="8"/>
        <v>26</v>
      </c>
      <c r="T125" s="81">
        <f>SUM(V125:IV125)</f>
        <v>125</v>
      </c>
      <c r="U125" s="87">
        <f t="shared" si="7"/>
        <v>4.756683627550883</v>
      </c>
      <c r="V125" s="20">
        <v>2</v>
      </c>
      <c r="W125" s="20">
        <v>2</v>
      </c>
      <c r="X125" s="20">
        <v>2</v>
      </c>
      <c r="Y125" s="20"/>
      <c r="Z125" s="21">
        <v>3</v>
      </c>
      <c r="AA125" s="21"/>
      <c r="AB125" s="21">
        <v>2</v>
      </c>
      <c r="AC125" s="21"/>
      <c r="AD125" s="21"/>
      <c r="AG125">
        <v>2</v>
      </c>
      <c r="AH125">
        <v>1</v>
      </c>
      <c r="AI125">
        <v>2</v>
      </c>
      <c r="AK125">
        <v>7</v>
      </c>
      <c r="AM125">
        <v>2</v>
      </c>
      <c r="AN125">
        <v>11</v>
      </c>
      <c r="AP125">
        <v>12</v>
      </c>
      <c r="AQ125">
        <v>16</v>
      </c>
      <c r="AV125">
        <v>2</v>
      </c>
      <c r="AW125">
        <v>6</v>
      </c>
      <c r="AY125">
        <v>1</v>
      </c>
      <c r="AZ125">
        <v>6</v>
      </c>
      <c r="BE125">
        <v>1</v>
      </c>
      <c r="BF125">
        <v>3</v>
      </c>
      <c r="BH125">
        <v>2</v>
      </c>
      <c r="BI125">
        <v>1</v>
      </c>
      <c r="BK125">
        <v>4</v>
      </c>
      <c r="BO125">
        <v>1</v>
      </c>
      <c r="BP125">
        <v>32</v>
      </c>
      <c r="BV125">
        <v>1</v>
      </c>
      <c r="BY125">
        <v>1</v>
      </c>
    </row>
    <row r="126" spans="1:79" ht="12.75">
      <c r="A126" s="1" t="s">
        <v>61</v>
      </c>
      <c r="B126" s="36">
        <v>1.78</v>
      </c>
      <c r="C126" s="36">
        <v>1.25</v>
      </c>
      <c r="D126" s="36">
        <v>1.32</v>
      </c>
      <c r="E126" s="36">
        <v>2.57</v>
      </c>
      <c r="F126" s="37">
        <v>1.7375460298020005</v>
      </c>
      <c r="G126" s="37">
        <f t="shared" si="6"/>
        <v>0.27507340898789606</v>
      </c>
      <c r="H126" s="27">
        <v>0.19</v>
      </c>
      <c r="I126" s="27">
        <v>0.18</v>
      </c>
      <c r="J126" s="27">
        <v>0.05</v>
      </c>
      <c r="K126" s="27">
        <v>0.66</v>
      </c>
      <c r="L126" s="27">
        <v>0.18</v>
      </c>
      <c r="M126" s="27">
        <v>0.12</v>
      </c>
      <c r="N126" s="27">
        <v>0.2536461636017755</v>
      </c>
      <c r="O126" s="27">
        <v>0.21179537308569568</v>
      </c>
      <c r="P126" s="27">
        <v>0.39</v>
      </c>
      <c r="Q126" s="27">
        <v>0.5152925531914894</v>
      </c>
      <c r="R126" s="53">
        <f t="shared" si="9"/>
        <v>0.4982817869415809</v>
      </c>
      <c r="S126" s="81">
        <f t="shared" si="8"/>
        <v>10</v>
      </c>
      <c r="T126" s="81">
        <f>SUM(V126:IV126)</f>
        <v>29</v>
      </c>
      <c r="U126" s="87">
        <f t="shared" si="7"/>
        <v>2.00610752232846</v>
      </c>
      <c r="V126" s="20"/>
      <c r="W126" s="20"/>
      <c r="X126" s="20"/>
      <c r="Y126" s="20"/>
      <c r="Z126" s="20">
        <v>2</v>
      </c>
      <c r="AA126" s="20"/>
      <c r="AB126" s="20"/>
      <c r="AC126" s="20"/>
      <c r="AD126" s="20"/>
      <c r="AF126">
        <v>2</v>
      </c>
      <c r="AV126">
        <v>3</v>
      </c>
      <c r="AW126">
        <v>2</v>
      </c>
      <c r="AX126">
        <v>3</v>
      </c>
      <c r="AY126">
        <v>3</v>
      </c>
      <c r="AZ126">
        <v>3</v>
      </c>
      <c r="BB126">
        <v>5</v>
      </c>
      <c r="BM126">
        <v>1</v>
      </c>
      <c r="CA126">
        <v>5</v>
      </c>
    </row>
    <row r="127" spans="1:30" ht="12.75">
      <c r="A127" s="52" t="s">
        <v>276</v>
      </c>
      <c r="B127" s="36"/>
      <c r="C127" s="36"/>
      <c r="D127" s="36"/>
      <c r="E127" s="36"/>
      <c r="F127" s="37"/>
      <c r="G127" s="37">
        <f t="shared" si="6"/>
        <v>0.0016622340425531915</v>
      </c>
      <c r="H127" s="27"/>
      <c r="I127" s="27"/>
      <c r="J127" s="27"/>
      <c r="K127" s="27"/>
      <c r="L127" s="27"/>
      <c r="M127" s="27"/>
      <c r="N127" s="27"/>
      <c r="O127" s="27"/>
      <c r="P127" s="27"/>
      <c r="Q127" s="27">
        <v>0.016622340425531915</v>
      </c>
      <c r="R127" s="53">
        <f>T127*10/$R$4</f>
        <v>0</v>
      </c>
      <c r="S127" s="81">
        <f>COUNT(V127:CF127)</f>
        <v>0</v>
      </c>
      <c r="T127" s="81">
        <f>SUM(V127:IV127)</f>
        <v>0</v>
      </c>
      <c r="U127" s="87">
        <f>IF(COUNT(H127:P127)=0,"",IF(SUM(H127:P127)/COUNT($H$4:$P$4)&lt;0.1,"",IF(R127&lt;0.1,"",R127/(SUM(H127:P127)/COUNT($H$4:$P$4)))))</f>
      </c>
      <c r="V127" s="20"/>
      <c r="W127" s="20"/>
      <c r="X127" s="20"/>
      <c r="Y127" s="20"/>
      <c r="Z127" s="20"/>
      <c r="AA127" s="20"/>
      <c r="AB127" s="20"/>
      <c r="AC127" s="20"/>
      <c r="AD127" s="20"/>
    </row>
    <row r="128" spans="1:83" ht="12.75">
      <c r="A128" s="1" t="s">
        <v>62</v>
      </c>
      <c r="B128" s="36"/>
      <c r="C128" s="36">
        <v>0.06</v>
      </c>
      <c r="D128" s="36">
        <v>0.17</v>
      </c>
      <c r="E128" s="36">
        <v>0.09</v>
      </c>
      <c r="F128" s="37">
        <v>0.07512369871402327</v>
      </c>
      <c r="G128" s="37">
        <f t="shared" si="6"/>
        <v>0.2485972239097595</v>
      </c>
      <c r="H128" s="27">
        <v>0.29</v>
      </c>
      <c r="I128" s="27"/>
      <c r="J128" s="27">
        <v>0.22213247172859446</v>
      </c>
      <c r="K128" s="27">
        <v>0.2</v>
      </c>
      <c r="L128" s="27">
        <v>0.17</v>
      </c>
      <c r="M128" s="27">
        <v>0.23</v>
      </c>
      <c r="N128" s="27">
        <v>0.23</v>
      </c>
      <c r="O128" s="27">
        <v>0.5213424568263278</v>
      </c>
      <c r="P128" s="27">
        <v>0.14044943820224717</v>
      </c>
      <c r="Q128" s="27">
        <v>0.4820478723404255</v>
      </c>
      <c r="R128" s="53">
        <f t="shared" si="9"/>
        <v>0.22336769759450176</v>
      </c>
      <c r="S128" s="81">
        <f t="shared" si="8"/>
        <v>7</v>
      </c>
      <c r="T128" s="81">
        <f>SUM(V128:IV128)</f>
        <v>13</v>
      </c>
      <c r="U128" s="87">
        <f t="shared" si="7"/>
        <v>1.0031862038803783</v>
      </c>
      <c r="V128" s="20"/>
      <c r="W128" s="20"/>
      <c r="X128" s="20"/>
      <c r="Y128" s="20">
        <v>3</v>
      </c>
      <c r="Z128" s="21"/>
      <c r="AA128" s="21"/>
      <c r="AB128" s="21"/>
      <c r="AC128" s="21"/>
      <c r="AD128" s="21"/>
      <c r="AF128">
        <v>1</v>
      </c>
      <c r="AP128">
        <v>1</v>
      </c>
      <c r="AQ128">
        <v>1</v>
      </c>
      <c r="AR128">
        <v>3</v>
      </c>
      <c r="AZ128">
        <v>3</v>
      </c>
      <c r="CE128">
        <v>1</v>
      </c>
    </row>
    <row r="129" spans="1:83" ht="12.75">
      <c r="A129" s="1" t="s">
        <v>63</v>
      </c>
      <c r="B129" s="36">
        <v>5.43</v>
      </c>
      <c r="C129" s="36">
        <v>8.82</v>
      </c>
      <c r="D129" s="37">
        <v>9.37</v>
      </c>
      <c r="E129" s="36">
        <v>11.53</v>
      </c>
      <c r="F129" s="37">
        <v>8.355452337211677</v>
      </c>
      <c r="G129" s="37">
        <f t="shared" si="6"/>
        <v>7.244171645244483</v>
      </c>
      <c r="H129" s="27">
        <v>9.9</v>
      </c>
      <c r="I129" s="27">
        <v>10.82</v>
      </c>
      <c r="J129" s="27">
        <v>5.79</v>
      </c>
      <c r="K129" s="27">
        <v>4.83</v>
      </c>
      <c r="L129" s="27">
        <v>3.53</v>
      </c>
      <c r="M129" s="27">
        <v>8.71</v>
      </c>
      <c r="N129" s="27">
        <v>7.84</v>
      </c>
      <c r="O129" s="27">
        <v>8.113391984359726</v>
      </c>
      <c r="P129" s="27">
        <v>4.78</v>
      </c>
      <c r="Q129" s="27">
        <v>8.128324468085106</v>
      </c>
      <c r="R129" s="53">
        <f t="shared" si="9"/>
        <v>5.395189003436427</v>
      </c>
      <c r="S129" s="81">
        <f t="shared" si="8"/>
        <v>52</v>
      </c>
      <c r="T129" s="81">
        <f>SUM(V129:IV129)</f>
        <v>314</v>
      </c>
      <c r="U129" s="87">
        <f t="shared" si="7"/>
        <v>0.7550014006839552</v>
      </c>
      <c r="V129" s="20">
        <v>4</v>
      </c>
      <c r="W129" s="20">
        <v>2</v>
      </c>
      <c r="X129" s="20">
        <v>3</v>
      </c>
      <c r="Y129" s="20">
        <v>2</v>
      </c>
      <c r="Z129" s="20">
        <v>2</v>
      </c>
      <c r="AA129" s="20">
        <v>7</v>
      </c>
      <c r="AB129" s="20">
        <v>6</v>
      </c>
      <c r="AC129" s="20"/>
      <c r="AD129" s="20"/>
      <c r="AE129" s="20"/>
      <c r="AF129" s="20">
        <v>6</v>
      </c>
      <c r="AG129" s="20">
        <v>10</v>
      </c>
      <c r="AH129" s="20">
        <v>5</v>
      </c>
      <c r="AI129">
        <v>10</v>
      </c>
      <c r="AJ129" s="20">
        <v>3</v>
      </c>
      <c r="AK129" s="20">
        <v>4</v>
      </c>
      <c r="AL129" s="20"/>
      <c r="AM129" s="20">
        <v>2</v>
      </c>
      <c r="AN129" s="20">
        <v>24</v>
      </c>
      <c r="AO129" s="20">
        <v>13</v>
      </c>
      <c r="AP129" s="20">
        <v>15</v>
      </c>
      <c r="AQ129" s="20">
        <v>11</v>
      </c>
      <c r="AR129" s="20">
        <v>11</v>
      </c>
      <c r="AS129" s="20">
        <v>1</v>
      </c>
      <c r="AT129" s="20">
        <v>3</v>
      </c>
      <c r="AU129" s="20">
        <v>4</v>
      </c>
      <c r="AV129" s="20">
        <v>5</v>
      </c>
      <c r="AW129" s="20">
        <v>6</v>
      </c>
      <c r="AX129" s="20">
        <v>2</v>
      </c>
      <c r="AZ129" s="20">
        <v>6</v>
      </c>
      <c r="BA129" s="20">
        <v>3</v>
      </c>
      <c r="BB129" s="20">
        <v>4</v>
      </c>
      <c r="BC129" s="20">
        <v>18</v>
      </c>
      <c r="BD129" s="20">
        <v>11</v>
      </c>
      <c r="BE129" s="20">
        <v>5</v>
      </c>
      <c r="BF129">
        <v>8</v>
      </c>
      <c r="BH129" s="20">
        <v>3</v>
      </c>
      <c r="BI129" s="20">
        <v>1</v>
      </c>
      <c r="BK129">
        <v>8</v>
      </c>
      <c r="BM129">
        <v>3</v>
      </c>
      <c r="BO129">
        <v>2</v>
      </c>
      <c r="BP129">
        <v>7</v>
      </c>
      <c r="BQ129">
        <v>3</v>
      </c>
      <c r="BR129">
        <v>7</v>
      </c>
      <c r="BS129">
        <v>1</v>
      </c>
      <c r="BT129">
        <v>2</v>
      </c>
      <c r="BU129">
        <v>9</v>
      </c>
      <c r="BV129">
        <v>9</v>
      </c>
      <c r="BW129">
        <v>3</v>
      </c>
      <c r="BX129">
        <v>2</v>
      </c>
      <c r="BY129">
        <v>2</v>
      </c>
      <c r="BZ129">
        <v>1</v>
      </c>
      <c r="CA129">
        <v>3</v>
      </c>
      <c r="CB129">
        <v>14</v>
      </c>
      <c r="CD129">
        <v>17</v>
      </c>
      <c r="CE129">
        <v>1</v>
      </c>
    </row>
    <row r="130" spans="1:34" ht="12.75">
      <c r="A130" s="1" t="s">
        <v>164</v>
      </c>
      <c r="B130" s="36"/>
      <c r="C130" s="74" t="s">
        <v>187</v>
      </c>
      <c r="D130" s="54"/>
      <c r="E130" s="36">
        <v>0.01</v>
      </c>
      <c r="F130" s="73" t="s">
        <v>187</v>
      </c>
      <c r="G130" s="37">
        <f t="shared" si="6"/>
        <v>0.0018392495861688431</v>
      </c>
      <c r="H130" s="27"/>
      <c r="I130" s="27"/>
      <c r="J130" s="27"/>
      <c r="K130" s="27"/>
      <c r="L130" s="27"/>
      <c r="M130" s="27">
        <v>0.01839249586168843</v>
      </c>
      <c r="N130" s="27"/>
      <c r="O130" s="27"/>
      <c r="P130" s="27"/>
      <c r="Q130" s="27"/>
      <c r="R130" s="53">
        <f>T130*10/$R$4</f>
        <v>0</v>
      </c>
      <c r="S130" s="81">
        <f t="shared" si="8"/>
        <v>0</v>
      </c>
      <c r="T130" s="81">
        <f>SUM(V130:IV130)</f>
        <v>0</v>
      </c>
      <c r="U130" s="87">
        <f t="shared" si="7"/>
      </c>
      <c r="V130" s="20"/>
      <c r="W130" s="20"/>
      <c r="X130" s="20"/>
      <c r="Y130" s="20"/>
      <c r="Z130" s="20"/>
      <c r="AA130" s="20"/>
      <c r="AB130" s="20"/>
      <c r="AC130" s="20"/>
      <c r="AD130" s="20"/>
      <c r="AH130" s="20"/>
    </row>
    <row r="131" spans="1:74" ht="12.75">
      <c r="A131" s="1" t="s">
        <v>81</v>
      </c>
      <c r="B131" s="36"/>
      <c r="C131" s="74" t="s">
        <v>187</v>
      </c>
      <c r="D131" s="74" t="s">
        <v>187</v>
      </c>
      <c r="E131" s="36">
        <v>0.04</v>
      </c>
      <c r="F131" s="73" t="s">
        <v>187</v>
      </c>
      <c r="G131" s="37">
        <f t="shared" si="6"/>
        <v>0.013106631287605197</v>
      </c>
      <c r="H131" s="27"/>
      <c r="I131" s="27"/>
      <c r="J131" s="27">
        <v>0.03</v>
      </c>
      <c r="K131" s="27"/>
      <c r="L131" s="27">
        <v>0.018921475875118256</v>
      </c>
      <c r="M131" s="27">
        <v>0.05</v>
      </c>
      <c r="N131" s="27">
        <v>0.01585288522511097</v>
      </c>
      <c r="O131" s="27">
        <v>0.016291951775822745</v>
      </c>
      <c r="P131" s="27"/>
      <c r="Q131" s="27"/>
      <c r="R131" s="53">
        <f t="shared" si="9"/>
        <v>0.08591065292096221</v>
      </c>
      <c r="S131" s="81">
        <f t="shared" si="8"/>
        <v>4</v>
      </c>
      <c r="T131" s="81">
        <f>SUM(V131:IV131)</f>
        <v>5</v>
      </c>
      <c r="U131" s="87">
        <f t="shared" si="7"/>
      </c>
      <c r="V131" s="20"/>
      <c r="W131" s="20"/>
      <c r="X131" s="20">
        <v>1</v>
      </c>
      <c r="Y131" s="20"/>
      <c r="Z131" s="71"/>
      <c r="AA131" s="71"/>
      <c r="AB131" s="21"/>
      <c r="AC131" s="21"/>
      <c r="AD131" s="21"/>
      <c r="AK131">
        <v>1</v>
      </c>
      <c r="BC131">
        <v>2</v>
      </c>
      <c r="BV131">
        <v>1</v>
      </c>
    </row>
    <row r="132" spans="1:77" ht="12.75">
      <c r="A132" s="1" t="s">
        <v>87</v>
      </c>
      <c r="B132" s="36">
        <v>0.13</v>
      </c>
      <c r="C132" s="36">
        <v>0.21</v>
      </c>
      <c r="D132" s="36">
        <v>0.02</v>
      </c>
      <c r="E132" s="36">
        <v>0.28</v>
      </c>
      <c r="F132" s="37">
        <v>0.008041232904674423</v>
      </c>
      <c r="G132" s="37">
        <f t="shared" si="6"/>
        <v>0.021501483628722035</v>
      </c>
      <c r="H132" s="27"/>
      <c r="I132" s="27">
        <v>0.11</v>
      </c>
      <c r="J132" s="27"/>
      <c r="K132" s="27"/>
      <c r="L132" s="27">
        <v>0.07</v>
      </c>
      <c r="M132" s="27">
        <v>0.01839249586168843</v>
      </c>
      <c r="N132" s="27"/>
      <c r="O132" s="27"/>
      <c r="P132" s="27"/>
      <c r="Q132" s="27">
        <v>0.016622340425531915</v>
      </c>
      <c r="R132" s="53">
        <f t="shared" si="9"/>
        <v>0.03436426116838489</v>
      </c>
      <c r="S132" s="81">
        <f t="shared" si="8"/>
        <v>2</v>
      </c>
      <c r="T132" s="81">
        <f>SUM(V132:IV132)</f>
        <v>2</v>
      </c>
      <c r="U132" s="87">
        <f t="shared" si="7"/>
      </c>
      <c r="V132" s="20"/>
      <c r="W132" s="20"/>
      <c r="X132" s="20"/>
      <c r="Y132" s="20"/>
      <c r="Z132" s="21"/>
      <c r="AA132" s="21"/>
      <c r="AB132" s="21"/>
      <c r="AC132" s="21"/>
      <c r="AD132" s="21"/>
      <c r="BV132">
        <v>1</v>
      </c>
      <c r="BY132">
        <v>1</v>
      </c>
    </row>
    <row r="133" spans="1:30" ht="12.75">
      <c r="A133" s="1" t="s">
        <v>226</v>
      </c>
      <c r="B133" s="36"/>
      <c r="C133" s="36"/>
      <c r="D133" s="36"/>
      <c r="E133" s="36"/>
      <c r="F133" s="37"/>
      <c r="G133" s="37">
        <f t="shared" si="6"/>
        <v>0.0018392495861688431</v>
      </c>
      <c r="H133" s="27"/>
      <c r="I133" s="27"/>
      <c r="J133" s="27"/>
      <c r="K133" s="27"/>
      <c r="L133" s="27"/>
      <c r="M133" s="27">
        <v>0.01839249586168843</v>
      </c>
      <c r="N133" s="27"/>
      <c r="O133" s="27"/>
      <c r="P133" s="27"/>
      <c r="Q133" s="27"/>
      <c r="R133" s="53">
        <f>T133*10/$R$4</f>
        <v>0</v>
      </c>
      <c r="S133" s="81">
        <f>COUNT(V133:CF133)</f>
        <v>0</v>
      </c>
      <c r="T133" s="81">
        <f>SUM(V133:IV133)</f>
        <v>0</v>
      </c>
      <c r="U133" s="87">
        <f t="shared" si="7"/>
      </c>
      <c r="V133" s="20"/>
      <c r="W133" s="20"/>
      <c r="X133" s="20"/>
      <c r="Y133" s="20"/>
      <c r="Z133" s="21"/>
      <c r="AA133" s="21"/>
      <c r="AB133" s="21"/>
      <c r="AC133" s="21"/>
      <c r="AD133" s="21"/>
    </row>
    <row r="134" spans="1:82" ht="12.75">
      <c r="A134" s="1" t="s">
        <v>64</v>
      </c>
      <c r="B134" s="36">
        <v>71.14</v>
      </c>
      <c r="C134" s="36">
        <v>68.17</v>
      </c>
      <c r="D134" s="36">
        <v>59.32</v>
      </c>
      <c r="E134" s="36">
        <v>35.38</v>
      </c>
      <c r="F134" s="37">
        <v>39.59990651153297</v>
      </c>
      <c r="G134" s="37">
        <f t="shared" si="6"/>
        <v>39.55497074468085</v>
      </c>
      <c r="H134" s="27">
        <v>42.97</v>
      </c>
      <c r="I134" s="27">
        <v>35.8</v>
      </c>
      <c r="J134" s="27">
        <v>35.74</v>
      </c>
      <c r="K134" s="27">
        <v>45.16</v>
      </c>
      <c r="L134" s="27">
        <v>32.33</v>
      </c>
      <c r="M134" s="27">
        <v>36.82</v>
      </c>
      <c r="N134" s="27">
        <v>42.48</v>
      </c>
      <c r="O134" s="27">
        <v>44.94</v>
      </c>
      <c r="P134" s="27">
        <v>39.2</v>
      </c>
      <c r="Q134" s="27">
        <v>40.10970744680851</v>
      </c>
      <c r="R134" s="53">
        <f t="shared" si="9"/>
        <v>27.955326460481103</v>
      </c>
      <c r="S134" s="81">
        <f t="shared" si="8"/>
        <v>51</v>
      </c>
      <c r="T134" s="81">
        <f>SUM(V134:IV134)</f>
        <v>1627</v>
      </c>
      <c r="U134" s="87">
        <f t="shared" si="7"/>
        <v>0.7078492520378402</v>
      </c>
      <c r="V134" s="20">
        <v>18</v>
      </c>
      <c r="W134" s="20">
        <v>42</v>
      </c>
      <c r="X134" s="20">
        <v>3</v>
      </c>
      <c r="Y134" s="20">
        <v>88</v>
      </c>
      <c r="Z134" s="20">
        <v>8</v>
      </c>
      <c r="AA134" s="20">
        <v>2</v>
      </c>
      <c r="AB134" s="20">
        <v>6</v>
      </c>
      <c r="AC134" s="20"/>
      <c r="AD134" s="20"/>
      <c r="AE134" s="20">
        <v>33</v>
      </c>
      <c r="AF134" s="20">
        <v>30</v>
      </c>
      <c r="AG134" s="20">
        <v>106</v>
      </c>
      <c r="AH134" s="20">
        <v>11</v>
      </c>
      <c r="AI134" s="20"/>
      <c r="AJ134" s="20">
        <v>49</v>
      </c>
      <c r="AK134" s="20">
        <v>387</v>
      </c>
      <c r="AL134" s="20"/>
      <c r="AM134" s="20">
        <v>12</v>
      </c>
      <c r="AN134" s="20">
        <v>9</v>
      </c>
      <c r="AO134" s="20">
        <v>25</v>
      </c>
      <c r="AP134" s="20">
        <v>10</v>
      </c>
      <c r="AQ134" s="20">
        <v>24</v>
      </c>
      <c r="AR134" s="20">
        <v>11</v>
      </c>
      <c r="AS134" s="20">
        <v>15</v>
      </c>
      <c r="AT134" s="20"/>
      <c r="AU134" s="20">
        <v>31</v>
      </c>
      <c r="AV134" s="20">
        <v>1</v>
      </c>
      <c r="AW134" s="20">
        <v>61</v>
      </c>
      <c r="AX134" s="20">
        <v>18</v>
      </c>
      <c r="AY134" s="20">
        <v>3</v>
      </c>
      <c r="AZ134" s="20">
        <v>92</v>
      </c>
      <c r="BA134" s="20">
        <v>20</v>
      </c>
      <c r="BB134" s="20">
        <v>3</v>
      </c>
      <c r="BC134" s="20">
        <v>2</v>
      </c>
      <c r="BD134" s="20">
        <v>5</v>
      </c>
      <c r="BE134" s="20">
        <v>19</v>
      </c>
      <c r="BF134">
        <v>1</v>
      </c>
      <c r="BG134" s="20">
        <v>44</v>
      </c>
      <c r="BH134" s="20">
        <v>18</v>
      </c>
      <c r="BI134" s="20"/>
      <c r="BJ134" s="20">
        <v>9</v>
      </c>
      <c r="BK134">
        <v>137</v>
      </c>
      <c r="BL134" s="20"/>
      <c r="BN134" s="20"/>
      <c r="BO134">
        <v>9</v>
      </c>
      <c r="BP134">
        <v>43</v>
      </c>
      <c r="BQ134">
        <v>23</v>
      </c>
      <c r="BR134">
        <v>7</v>
      </c>
      <c r="BT134">
        <v>66</v>
      </c>
      <c r="BU134">
        <v>1</v>
      </c>
      <c r="BV134">
        <v>5</v>
      </c>
      <c r="BW134">
        <v>5</v>
      </c>
      <c r="BX134">
        <v>1</v>
      </c>
      <c r="BY134">
        <v>1</v>
      </c>
      <c r="BZ134">
        <v>4</v>
      </c>
      <c r="CA134">
        <v>7</v>
      </c>
      <c r="CB134">
        <v>5</v>
      </c>
      <c r="CC134">
        <v>3</v>
      </c>
      <c r="CD134">
        <v>94</v>
      </c>
    </row>
    <row r="135" spans="1:55" ht="12.75">
      <c r="A135" s="52" t="s">
        <v>255</v>
      </c>
      <c r="B135" s="42"/>
      <c r="C135" s="42"/>
      <c r="D135" s="42"/>
      <c r="E135" s="42"/>
      <c r="F135" s="43"/>
      <c r="G135" s="37">
        <f>(H135+I135+J135+K135+L135+M135+N135+O135+P135+Q135)/10</f>
        <v>0.0016291951775822746</v>
      </c>
      <c r="H135" s="27"/>
      <c r="I135" s="27"/>
      <c r="J135" s="27"/>
      <c r="K135" s="27"/>
      <c r="L135" s="27"/>
      <c r="M135" s="27"/>
      <c r="N135" s="27"/>
      <c r="O135" s="27">
        <v>0.016291951775822745</v>
      </c>
      <c r="P135" s="27"/>
      <c r="Q135" s="27"/>
      <c r="R135" s="53">
        <f>T135*10/$R$4</f>
        <v>0</v>
      </c>
      <c r="S135" s="81">
        <f>COUNT(V135:CF135)</f>
        <v>0</v>
      </c>
      <c r="T135" s="81">
        <f>SUM(V135:IV135)</f>
        <v>0</v>
      </c>
      <c r="U135" s="87">
        <f t="shared" si="7"/>
      </c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</row>
    <row r="136" spans="1:47" ht="12.75">
      <c r="A136" s="1" t="s">
        <v>211</v>
      </c>
      <c r="B136" s="42"/>
      <c r="C136" s="42"/>
      <c r="D136" s="42"/>
      <c r="E136" s="42"/>
      <c r="F136" s="43"/>
      <c r="G136" s="37">
        <f>(H136+I136+J136+K136+L136+M136+N136+O136+P136+Q136)/10</f>
        <v>0.0020337604230221676</v>
      </c>
      <c r="H136" s="27"/>
      <c r="I136" s="27"/>
      <c r="J136" s="27"/>
      <c r="K136" s="27">
        <v>0.020337604230221677</v>
      </c>
      <c r="L136" s="27"/>
      <c r="M136" s="27"/>
      <c r="N136" s="27"/>
      <c r="O136" s="27"/>
      <c r="P136" s="27"/>
      <c r="Q136" s="27"/>
      <c r="R136" s="53">
        <f>T136*10/$R$4</f>
        <v>0</v>
      </c>
      <c r="S136" s="81">
        <f>COUNT(V136:CF136)</f>
        <v>0</v>
      </c>
      <c r="T136" s="81">
        <f>SUM(V136:IV136)</f>
        <v>0</v>
      </c>
      <c r="U136" s="87">
        <f t="shared" si="7"/>
      </c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N136" s="20"/>
      <c r="AO136" s="20"/>
      <c r="AP136" s="20"/>
      <c r="AQ136" s="20"/>
      <c r="AR136" s="20"/>
      <c r="AS136" s="20"/>
      <c r="AT136" s="20"/>
      <c r="AU136" s="20"/>
    </row>
    <row r="137" spans="1:67" ht="12.75">
      <c r="A137" s="107" t="s">
        <v>297</v>
      </c>
      <c r="B137" s="42"/>
      <c r="C137" s="42"/>
      <c r="D137" s="42"/>
      <c r="E137" s="42"/>
      <c r="F137" s="43"/>
      <c r="G137" s="37">
        <f>(H137+I137+J137+K137+L137+M137+N137+O137+P137+Q137)/10</f>
        <v>0</v>
      </c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53">
        <f>T137*10/$R$4</f>
        <v>0.017182130584192445</v>
      </c>
      <c r="S137" s="81">
        <f>COUNT(V137:CF137)</f>
        <v>1</v>
      </c>
      <c r="T137" s="81">
        <f>SUM(V137:IV137)</f>
        <v>1</v>
      </c>
      <c r="U137" s="87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N137" s="20"/>
      <c r="AO137" s="20"/>
      <c r="AP137" s="20"/>
      <c r="AQ137" s="20"/>
      <c r="AR137" s="20"/>
      <c r="AS137" s="20"/>
      <c r="AT137" s="20"/>
      <c r="AU137" s="20"/>
      <c r="BO137">
        <v>1</v>
      </c>
    </row>
    <row r="138" spans="1:32" ht="13.5" thickBot="1">
      <c r="A138" s="1" t="s">
        <v>84</v>
      </c>
      <c r="B138" s="42"/>
      <c r="C138" s="72" t="s">
        <v>187</v>
      </c>
      <c r="D138" s="43">
        <v>0.07</v>
      </c>
      <c r="E138" s="42">
        <v>0.35</v>
      </c>
      <c r="F138" s="43">
        <v>0.1742061645233721</v>
      </c>
      <c r="G138" s="37">
        <f>(H138+I138+J138+K138+L138+M138+N138+O138+P138+Q138)/10</f>
        <v>0.02284581085020048</v>
      </c>
      <c r="H138" s="27"/>
      <c r="I138" s="27"/>
      <c r="J138" s="27"/>
      <c r="K138" s="27">
        <v>0.13</v>
      </c>
      <c r="L138" s="27">
        <v>0.018921475875118256</v>
      </c>
      <c r="M138" s="27"/>
      <c r="N138" s="27"/>
      <c r="O138" s="27">
        <v>0.016291951775822745</v>
      </c>
      <c r="P138" s="27">
        <v>0.03</v>
      </c>
      <c r="Q138" s="27">
        <v>0.03324468085106383</v>
      </c>
      <c r="R138" s="53">
        <f t="shared" si="9"/>
        <v>0.03436426116838489</v>
      </c>
      <c r="S138" s="82">
        <f t="shared" si="8"/>
        <v>2</v>
      </c>
      <c r="T138" s="82">
        <f>SUM(V138:IV138)</f>
        <v>2</v>
      </c>
      <c r="U138" s="87">
        <f>IF(COUNT(H138:P138)=0,"",IF(SUM(H138:P138)/COUNT($H$4:$P$4)&lt;0.1,"",IF(R138&lt;0.1,"",R138/(SUM(H138:P138)/COUNT($H$4:$P$4)))))</f>
      </c>
      <c r="V138" s="20"/>
      <c r="W138" s="20"/>
      <c r="X138" s="20"/>
      <c r="Y138" s="20">
        <v>1</v>
      </c>
      <c r="AF138">
        <v>1</v>
      </c>
    </row>
    <row r="139" spans="1:25" ht="13.5" thickBot="1">
      <c r="A139" s="1" t="s">
        <v>112</v>
      </c>
      <c r="B139" s="44">
        <f>SUM(B5:B138)</f>
        <v>356.23999999999995</v>
      </c>
      <c r="C139" s="44">
        <f aca="true" t="shared" si="10" ref="C139:R139">SUM(C5:C138)</f>
        <v>322.36000000000007</v>
      </c>
      <c r="D139" s="44">
        <f t="shared" si="10"/>
        <v>350.39</v>
      </c>
      <c r="E139" s="44">
        <f t="shared" si="10"/>
        <v>346.9599999999999</v>
      </c>
      <c r="F139" s="44">
        <f t="shared" si="10"/>
        <v>422.3323324720295</v>
      </c>
      <c r="G139" s="44">
        <f t="shared" si="10"/>
        <v>515.8462230869688</v>
      </c>
      <c r="H139" s="44">
        <f t="shared" si="10"/>
        <v>374.55849293563574</v>
      </c>
      <c r="I139" s="44">
        <f t="shared" si="10"/>
        <v>437.27</v>
      </c>
      <c r="J139" s="44">
        <f t="shared" si="10"/>
        <v>453.38872374798063</v>
      </c>
      <c r="K139" s="44">
        <f t="shared" si="10"/>
        <v>475.91700833841776</v>
      </c>
      <c r="L139" s="44">
        <f t="shared" si="10"/>
        <v>603.8468590350046</v>
      </c>
      <c r="M139" s="44">
        <f t="shared" si="10"/>
        <v>606.4689148427443</v>
      </c>
      <c r="N139" s="44">
        <f>SUM(N5:N138)</f>
        <v>507.5037539632213</v>
      </c>
      <c r="O139" s="44">
        <f>SUM(O5:O138)</f>
        <v>608.5233626588465</v>
      </c>
      <c r="P139" s="44">
        <f>SUM(P5:P138)</f>
        <v>510.9651685393258</v>
      </c>
      <c r="Q139" s="44">
        <f>SUM(Q5:Q138)</f>
        <v>580.0199468085107</v>
      </c>
      <c r="R139" s="44">
        <f t="shared" si="10"/>
        <v>716.5979381443302</v>
      </c>
      <c r="S139" s="28"/>
      <c r="T139" s="108">
        <f>SUM(T5:T138)</f>
        <v>41706</v>
      </c>
      <c r="U139" s="87">
        <f>IF(COUNT(H139:O139)=0,"",IF(SUM(H139:O139)/COUNT($H$4:$O$4)&lt;0.1,"",IF(R139&lt;0.1,"",R139/(SUM(H139:O139)/COUNT($H$4:$O$4)))))</f>
        <v>1.4094199776263854</v>
      </c>
      <c r="V139" s="48"/>
      <c r="W139" s="65"/>
      <c r="X139" s="65"/>
      <c r="Y139" s="65"/>
    </row>
    <row r="140" spans="1:25" ht="12.75">
      <c r="A140" s="1" t="s">
        <v>144</v>
      </c>
      <c r="B140" s="1">
        <f aca="true" t="shared" si="11" ref="B140:R140">COUNTIF(B5:B138,"&gt;0")</f>
        <v>56</v>
      </c>
      <c r="C140" s="1">
        <f t="shared" si="11"/>
        <v>76</v>
      </c>
      <c r="D140" s="1">
        <f t="shared" si="11"/>
        <v>79</v>
      </c>
      <c r="E140" s="1">
        <f t="shared" si="11"/>
        <v>95</v>
      </c>
      <c r="F140" s="1">
        <f t="shared" si="11"/>
        <v>89</v>
      </c>
      <c r="G140" s="1">
        <f>COUNTIF(G5:G138,"&gt;0")</f>
        <v>127</v>
      </c>
      <c r="H140" s="1">
        <f t="shared" si="11"/>
        <v>65</v>
      </c>
      <c r="I140" s="1">
        <f t="shared" si="11"/>
        <v>69</v>
      </c>
      <c r="J140" s="1">
        <f aca="true" t="shared" si="12" ref="J140:Q140">COUNTIF(J5:J138,"&gt;0")</f>
        <v>79</v>
      </c>
      <c r="K140" s="1">
        <f t="shared" si="12"/>
        <v>77</v>
      </c>
      <c r="L140" s="1">
        <f t="shared" si="12"/>
        <v>90</v>
      </c>
      <c r="M140" s="1">
        <f t="shared" si="12"/>
        <v>91</v>
      </c>
      <c r="N140" s="1">
        <f t="shared" si="12"/>
        <v>89</v>
      </c>
      <c r="O140" s="1">
        <f t="shared" si="12"/>
        <v>89</v>
      </c>
      <c r="P140" s="1">
        <f t="shared" si="12"/>
        <v>88</v>
      </c>
      <c r="Q140" s="1">
        <f t="shared" si="12"/>
        <v>86</v>
      </c>
      <c r="R140" s="1">
        <f t="shared" si="11"/>
        <v>102</v>
      </c>
      <c r="S140" s="48"/>
      <c r="T140" s="48"/>
      <c r="U140" s="87">
        <f>IF(COUNT(H140:O140)=0,"",IF(SUM(H140:O140)/COUNT($H$4:$O$4)&lt;0.1,"",IF(R140&lt;0.1,"",R140/(SUM(H140:O140)/COUNT($H$4:$O$4)))))</f>
        <v>1.2573189522342065</v>
      </c>
      <c r="V140" s="48"/>
      <c r="W140" s="65"/>
      <c r="X140" s="65"/>
      <c r="Y140" s="65"/>
    </row>
    <row r="141" spans="1:25" ht="13.5" thickBot="1">
      <c r="A141" s="1" t="s">
        <v>144</v>
      </c>
      <c r="B141" s="2">
        <f>COUNTA(B5:B138)</f>
        <v>57</v>
      </c>
      <c r="C141" s="2">
        <f>COUNTA(C5:C138)</f>
        <v>91</v>
      </c>
      <c r="D141" s="2">
        <f>COUNTA(D5:D138)</f>
        <v>93</v>
      </c>
      <c r="E141" s="2">
        <f>COUNTA(E5:E138)</f>
        <v>102</v>
      </c>
      <c r="F141" s="2">
        <f>COUNTA(F5:F138)</f>
        <v>104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48"/>
      <c r="T141" s="48"/>
      <c r="U141" s="88"/>
      <c r="V141" s="48"/>
      <c r="W141" s="65"/>
      <c r="X141" s="65"/>
      <c r="Y141" s="65"/>
    </row>
    <row r="142" spans="19:84" ht="13.5" thickBot="1">
      <c r="S142" s="1" t="s">
        <v>146</v>
      </c>
      <c r="V142" s="38">
        <f aca="true" t="shared" si="13" ref="V142:AO142">SUM(V5:V138)</f>
        <v>474</v>
      </c>
      <c r="W142" s="38">
        <f t="shared" si="13"/>
        <v>1901</v>
      </c>
      <c r="X142" s="38">
        <f t="shared" si="13"/>
        <v>1543</v>
      </c>
      <c r="Y142" s="38">
        <f>SUM(Y5:Y138)</f>
        <v>661</v>
      </c>
      <c r="Z142" s="38">
        <f t="shared" si="13"/>
        <v>328</v>
      </c>
      <c r="AA142" s="38">
        <f t="shared" si="13"/>
        <v>373</v>
      </c>
      <c r="AB142" s="38">
        <f t="shared" si="13"/>
        <v>335</v>
      </c>
      <c r="AC142" s="38">
        <f>SUM(AC5:AC138)</f>
        <v>321</v>
      </c>
      <c r="AD142" s="38">
        <f t="shared" si="13"/>
        <v>470</v>
      </c>
      <c r="AE142" s="38">
        <f t="shared" si="13"/>
        <v>965</v>
      </c>
      <c r="AF142" s="38">
        <f t="shared" si="13"/>
        <v>476</v>
      </c>
      <c r="AG142" s="38">
        <f>SUM(AG5:AG138)</f>
        <v>317</v>
      </c>
      <c r="AH142" s="38">
        <f t="shared" si="13"/>
        <v>512</v>
      </c>
      <c r="AI142" s="38">
        <f t="shared" si="13"/>
        <v>1108</v>
      </c>
      <c r="AJ142" s="38">
        <f t="shared" si="13"/>
        <v>556</v>
      </c>
      <c r="AK142" s="38">
        <f t="shared" si="13"/>
        <v>1204</v>
      </c>
      <c r="AL142" s="38">
        <f t="shared" si="13"/>
        <v>171</v>
      </c>
      <c r="AM142" s="38">
        <f t="shared" si="13"/>
        <v>79</v>
      </c>
      <c r="AN142" s="38">
        <f t="shared" si="13"/>
        <v>892</v>
      </c>
      <c r="AO142" s="38">
        <f t="shared" si="13"/>
        <v>752</v>
      </c>
      <c r="AP142" s="38">
        <f aca="true" t="shared" si="14" ref="AP142:AV142">SUM(AP5:AP138)</f>
        <v>1137</v>
      </c>
      <c r="AQ142" s="38">
        <f t="shared" si="14"/>
        <v>384</v>
      </c>
      <c r="AR142" s="38">
        <f>SUM(AR5:AR138)</f>
        <v>580</v>
      </c>
      <c r="AS142" s="38">
        <f>SUM(AS5:AS138)</f>
        <v>695</v>
      </c>
      <c r="AT142" s="38">
        <f>SUM(AT5:AT138)</f>
        <v>1042</v>
      </c>
      <c r="AU142" s="38">
        <f t="shared" si="14"/>
        <v>1002</v>
      </c>
      <c r="AV142" s="38">
        <f t="shared" si="14"/>
        <v>260</v>
      </c>
      <c r="AW142" s="38">
        <f aca="true" t="shared" si="15" ref="AW142:CF142">SUM(AW5:AW138)</f>
        <v>576</v>
      </c>
      <c r="AX142" s="38">
        <f t="shared" si="15"/>
        <v>390</v>
      </c>
      <c r="AY142" s="38">
        <f t="shared" si="15"/>
        <v>404</v>
      </c>
      <c r="AZ142" s="38">
        <f t="shared" si="15"/>
        <v>717</v>
      </c>
      <c r="BA142" s="38">
        <f t="shared" si="15"/>
        <v>671</v>
      </c>
      <c r="BB142" s="38">
        <f t="shared" si="15"/>
        <v>258</v>
      </c>
      <c r="BC142" s="38">
        <f t="shared" si="15"/>
        <v>835</v>
      </c>
      <c r="BD142" s="38">
        <f t="shared" si="15"/>
        <v>855</v>
      </c>
      <c r="BE142" s="38">
        <f t="shared" si="15"/>
        <v>606</v>
      </c>
      <c r="BF142" s="38">
        <f t="shared" si="15"/>
        <v>296</v>
      </c>
      <c r="BG142" s="38">
        <f t="shared" si="15"/>
        <v>263</v>
      </c>
      <c r="BH142" s="38">
        <f t="shared" si="15"/>
        <v>846</v>
      </c>
      <c r="BI142" s="38">
        <f t="shared" si="15"/>
        <v>187</v>
      </c>
      <c r="BJ142" s="38">
        <f>SUM(BJ5:BJ138)</f>
        <v>326</v>
      </c>
      <c r="BK142" s="38">
        <f t="shared" si="15"/>
        <v>251</v>
      </c>
      <c r="BL142" s="38">
        <f>SUM(BL5:BL138)</f>
        <v>598</v>
      </c>
      <c r="BM142" s="38">
        <f t="shared" si="15"/>
        <v>446</v>
      </c>
      <c r="BN142" s="38">
        <f>SUM(BN5:BN138)</f>
        <v>201</v>
      </c>
      <c r="BO142" s="38">
        <f t="shared" si="15"/>
        <v>610</v>
      </c>
      <c r="BP142" s="38">
        <f t="shared" si="15"/>
        <v>1234</v>
      </c>
      <c r="BQ142" s="38">
        <f t="shared" si="15"/>
        <v>973</v>
      </c>
      <c r="BR142" s="38">
        <f t="shared" si="15"/>
        <v>332</v>
      </c>
      <c r="BS142" s="38">
        <f t="shared" si="15"/>
        <v>618</v>
      </c>
      <c r="BT142" s="38">
        <f>SUM(BT5:BT138)</f>
        <v>2684</v>
      </c>
      <c r="BU142" s="38">
        <f t="shared" si="15"/>
        <v>1014</v>
      </c>
      <c r="BV142" s="38">
        <f>SUM(BV5:BV138)</f>
        <v>1124</v>
      </c>
      <c r="BW142" s="38">
        <f t="shared" si="15"/>
        <v>712</v>
      </c>
      <c r="BX142" s="38">
        <f t="shared" si="15"/>
        <v>771</v>
      </c>
      <c r="BY142" s="38">
        <f t="shared" si="15"/>
        <v>1249</v>
      </c>
      <c r="BZ142" s="38">
        <f t="shared" si="15"/>
        <v>166</v>
      </c>
      <c r="CA142" s="38">
        <f>SUM(CA5:CA138)</f>
        <v>556</v>
      </c>
      <c r="CB142" s="38">
        <f t="shared" si="15"/>
        <v>240</v>
      </c>
      <c r="CC142" s="38">
        <f t="shared" si="15"/>
        <v>1290</v>
      </c>
      <c r="CD142" s="38">
        <f>SUM(CD5:CD138)</f>
        <v>498</v>
      </c>
      <c r="CE142" s="38">
        <f>SUM(CE5:CE138)</f>
        <v>159</v>
      </c>
      <c r="CF142" s="38">
        <f t="shared" si="15"/>
        <v>30</v>
      </c>
    </row>
    <row r="143" spans="19:84" ht="13.5" thickBot="1">
      <c r="S143" s="1" t="s">
        <v>145</v>
      </c>
      <c r="V143" s="38">
        <f aca="true" t="shared" si="16" ref="V143:AO143">COUNTIF(V5:V138,"&gt;0")</f>
        <v>22</v>
      </c>
      <c r="W143" s="38">
        <f t="shared" si="16"/>
        <v>49</v>
      </c>
      <c r="X143" s="38">
        <f t="shared" si="16"/>
        <v>45</v>
      </c>
      <c r="Y143" s="38">
        <f>COUNTIF(Y5:Y138,"&gt;0")</f>
        <v>47</v>
      </c>
      <c r="Z143" s="38">
        <f t="shared" si="16"/>
        <v>30</v>
      </c>
      <c r="AA143" s="38">
        <f t="shared" si="16"/>
        <v>21</v>
      </c>
      <c r="AB143" s="38">
        <f t="shared" si="16"/>
        <v>24</v>
      </c>
      <c r="AC143" s="38">
        <f>COUNTIF(AC5:AC138,"&gt;0")</f>
        <v>16</v>
      </c>
      <c r="AD143" s="38">
        <f t="shared" si="16"/>
        <v>30</v>
      </c>
      <c r="AE143" s="38">
        <f t="shared" si="16"/>
        <v>26</v>
      </c>
      <c r="AF143" s="38">
        <f t="shared" si="16"/>
        <v>36</v>
      </c>
      <c r="AG143" s="38">
        <f>COUNTIF(AG5:AG138,"&gt;0")</f>
        <v>24</v>
      </c>
      <c r="AH143" s="38">
        <f t="shared" si="16"/>
        <v>24</v>
      </c>
      <c r="AI143" s="38">
        <f t="shared" si="16"/>
        <v>38</v>
      </c>
      <c r="AJ143" s="38">
        <f t="shared" si="16"/>
        <v>19</v>
      </c>
      <c r="AK143" s="38">
        <f t="shared" si="16"/>
        <v>29</v>
      </c>
      <c r="AL143" s="38">
        <f t="shared" si="16"/>
        <v>22</v>
      </c>
      <c r="AM143" s="38">
        <f t="shared" si="16"/>
        <v>18</v>
      </c>
      <c r="AN143" s="38">
        <f t="shared" si="16"/>
        <v>20</v>
      </c>
      <c r="AO143" s="38">
        <f t="shared" si="16"/>
        <v>37</v>
      </c>
      <c r="AP143" s="38">
        <f aca="true" t="shared" si="17" ref="AP143:AV143">COUNTIF(AP5:AP138,"&gt;0")</f>
        <v>36</v>
      </c>
      <c r="AQ143" s="38">
        <f t="shared" si="17"/>
        <v>31</v>
      </c>
      <c r="AR143" s="38">
        <f>COUNTIF(AR5:AR138,"&gt;0")</f>
        <v>37</v>
      </c>
      <c r="AS143" s="38">
        <f>COUNTIF(AS5:AS138,"&gt;0")</f>
        <v>30</v>
      </c>
      <c r="AT143" s="38">
        <f>COUNTIF(AT5:AT138,"&gt;0")</f>
        <v>35</v>
      </c>
      <c r="AU143" s="38">
        <f t="shared" si="17"/>
        <v>40</v>
      </c>
      <c r="AV143" s="38">
        <f t="shared" si="17"/>
        <v>25</v>
      </c>
      <c r="AW143" s="38">
        <f aca="true" t="shared" si="18" ref="AW143:CF143">COUNTIF(AW5:AW138,"&gt;0")</f>
        <v>37</v>
      </c>
      <c r="AX143" s="38">
        <f t="shared" si="18"/>
        <v>33</v>
      </c>
      <c r="AY143" s="38">
        <f t="shared" si="18"/>
        <v>32</v>
      </c>
      <c r="AZ143" s="38">
        <f t="shared" si="18"/>
        <v>41</v>
      </c>
      <c r="BA143" s="38">
        <f t="shared" si="18"/>
        <v>29</v>
      </c>
      <c r="BB143" s="38">
        <f t="shared" si="18"/>
        <v>26</v>
      </c>
      <c r="BC143" s="38">
        <f t="shared" si="18"/>
        <v>26</v>
      </c>
      <c r="BD143" s="38">
        <f t="shared" si="18"/>
        <v>34</v>
      </c>
      <c r="BE143" s="38">
        <f t="shared" si="18"/>
        <v>24</v>
      </c>
      <c r="BF143" s="38">
        <f t="shared" si="18"/>
        <v>22</v>
      </c>
      <c r="BG143" s="38">
        <f t="shared" si="18"/>
        <v>17</v>
      </c>
      <c r="BH143" s="38">
        <f t="shared" si="18"/>
        <v>45</v>
      </c>
      <c r="BI143" s="38">
        <f t="shared" si="18"/>
        <v>18</v>
      </c>
      <c r="BJ143" s="38">
        <f>COUNTIF(BJ5:BJ138,"&gt;0")</f>
        <v>26</v>
      </c>
      <c r="BK143" s="38">
        <f t="shared" si="18"/>
        <v>17</v>
      </c>
      <c r="BL143" s="38">
        <f>COUNTIF(BL5:BL138,"&gt;0")</f>
        <v>18</v>
      </c>
      <c r="BM143" s="38">
        <f t="shared" si="18"/>
        <v>28</v>
      </c>
      <c r="BN143" s="38">
        <f>COUNTIF(BN5:BN138,"&gt;0")</f>
        <v>17</v>
      </c>
      <c r="BO143" s="38">
        <f t="shared" si="18"/>
        <v>32</v>
      </c>
      <c r="BP143" s="38">
        <f t="shared" si="18"/>
        <v>24</v>
      </c>
      <c r="BQ143" s="38">
        <f t="shared" si="18"/>
        <v>27</v>
      </c>
      <c r="BR143" s="38">
        <f t="shared" si="18"/>
        <v>17</v>
      </c>
      <c r="BS143" s="38">
        <f t="shared" si="18"/>
        <v>25</v>
      </c>
      <c r="BT143" s="38">
        <f>COUNTIF(BT5:BT138,"&gt;0")</f>
        <v>31</v>
      </c>
      <c r="BU143" s="38">
        <f t="shared" si="18"/>
        <v>38</v>
      </c>
      <c r="BV143" s="38">
        <f>COUNTIF(BV5:BV138,"&gt;0")</f>
        <v>40</v>
      </c>
      <c r="BW143" s="38">
        <f t="shared" si="18"/>
        <v>29</v>
      </c>
      <c r="BX143" s="38">
        <f t="shared" si="18"/>
        <v>29</v>
      </c>
      <c r="BY143" s="38">
        <f t="shared" si="18"/>
        <v>46</v>
      </c>
      <c r="BZ143" s="38">
        <f t="shared" si="18"/>
        <v>15</v>
      </c>
      <c r="CA143" s="38">
        <f>COUNTIF(CA5:CA138,"&gt;0")</f>
        <v>32</v>
      </c>
      <c r="CB143" s="38">
        <f t="shared" si="18"/>
        <v>23</v>
      </c>
      <c r="CC143" s="38">
        <f t="shared" si="18"/>
        <v>31</v>
      </c>
      <c r="CD143" s="38">
        <f>COUNTIF(CD5:CD138,"&gt;0")</f>
        <v>24</v>
      </c>
      <c r="CE143" s="38">
        <f>COUNTIF(CE5:CE138,"&gt;0")</f>
        <v>14</v>
      </c>
      <c r="CF143" s="38">
        <f t="shared" si="18"/>
        <v>7</v>
      </c>
    </row>
    <row r="144" ht="12.75"/>
    <row r="145" ht="12.75"/>
    <row r="146" ht="12.75"/>
    <row r="147" ht="12.75"/>
    <row r="148" ht="12.75"/>
    <row r="150" ht="12.75"/>
  </sheetData>
  <mergeCells count="1">
    <mergeCell ref="H2:Q2"/>
  </mergeCells>
  <conditionalFormatting sqref="U5:U141">
    <cfRule type="cellIs" priority="1" dxfId="0" operator="equal" stopIfTrue="1">
      <formula>""</formula>
    </cfRule>
  </conditionalFormatting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62"/>
  <sheetViews>
    <sheetView workbookViewId="0" topLeftCell="A1">
      <pane xSplit="1" ySplit="4" topLeftCell="B8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39" sqref="E139"/>
    </sheetView>
  </sheetViews>
  <sheetFormatPr defaultColWidth="5.7109375" defaultRowHeight="12.75"/>
  <cols>
    <col min="1" max="1" width="16.7109375" style="1" customWidth="1"/>
    <col min="2" max="3" width="6.57421875" style="1" customWidth="1"/>
    <col min="4" max="4" width="6.57421875" style="0" customWidth="1"/>
    <col min="5" max="5" width="13.00390625" style="0" customWidth="1"/>
    <col min="6" max="6" width="13.140625" style="0" customWidth="1"/>
    <col min="7" max="7" width="6.57421875" style="0" customWidth="1"/>
    <col min="8" max="8" width="6.57421875" style="0" bestFit="1" customWidth="1"/>
  </cols>
  <sheetData>
    <row r="1" ht="12.75">
      <c r="A1" s="1" t="s">
        <v>83</v>
      </c>
    </row>
    <row r="2" spans="1:7" s="4" customFormat="1" ht="105.75" customHeight="1">
      <c r="A2" s="3"/>
      <c r="B2" s="29" t="s">
        <v>284</v>
      </c>
      <c r="C2" s="29" t="s">
        <v>285</v>
      </c>
      <c r="D2" s="29" t="s">
        <v>286</v>
      </c>
      <c r="E2" s="31" t="s">
        <v>124</v>
      </c>
      <c r="F2" s="31" t="s">
        <v>123</v>
      </c>
      <c r="G2" s="8"/>
    </row>
    <row r="3" spans="1:7" s="6" customFormat="1" ht="12.75">
      <c r="A3" s="5"/>
      <c r="B3" s="5"/>
      <c r="C3" s="5"/>
      <c r="D3" s="7"/>
      <c r="E3" s="26"/>
      <c r="F3" s="26"/>
      <c r="G3" s="9"/>
    </row>
    <row r="4" spans="1:39" ht="12.75">
      <c r="A4" s="13" t="s">
        <v>1</v>
      </c>
      <c r="B4" s="13">
        <v>562</v>
      </c>
      <c r="C4" s="85">
        <v>637</v>
      </c>
      <c r="D4" s="30">
        <f>Perustaulukko!R4</f>
        <v>581.9999999999999</v>
      </c>
      <c r="E4" s="14"/>
      <c r="F4" s="14"/>
      <c r="G4" s="17"/>
      <c r="H4" s="14"/>
      <c r="I4" s="14"/>
      <c r="J4" s="14"/>
      <c r="K4" s="15"/>
      <c r="L4" s="19"/>
      <c r="M4" s="13"/>
      <c r="N4" s="13"/>
      <c r="O4" s="13"/>
      <c r="P4" s="16"/>
      <c r="Q4" s="16"/>
      <c r="R4" s="16"/>
      <c r="S4" s="16"/>
      <c r="T4" s="16"/>
      <c r="U4" s="16"/>
      <c r="V4" s="16"/>
      <c r="W4" s="16"/>
      <c r="X4" s="16"/>
      <c r="Y4" s="15"/>
      <c r="Z4" s="15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8"/>
    </row>
    <row r="5" spans="1:39" ht="12.75">
      <c r="A5" s="60" t="s">
        <v>186</v>
      </c>
      <c r="B5" s="62">
        <v>0</v>
      </c>
      <c r="C5" s="62">
        <v>0</v>
      </c>
      <c r="D5" s="11">
        <f>Perustaulukko!R5</f>
        <v>0</v>
      </c>
      <c r="E5" s="32">
        <f>IF(C5&gt;0,(D5/C5)*100,"")</f>
      </c>
      <c r="F5" s="32">
        <f>IF(B5&gt;0,(D5/B5)*100,"")</f>
      </c>
      <c r="G5" s="61"/>
      <c r="H5" s="56"/>
      <c r="I5" s="56"/>
      <c r="J5" s="56"/>
      <c r="K5" s="60"/>
      <c r="L5" s="57"/>
      <c r="M5" s="55"/>
      <c r="N5" s="55"/>
      <c r="O5" s="55"/>
      <c r="P5" s="59"/>
      <c r="Q5" s="59"/>
      <c r="R5" s="59"/>
      <c r="S5" s="59"/>
      <c r="T5" s="59"/>
      <c r="U5" s="59"/>
      <c r="V5" s="59"/>
      <c r="W5" s="59"/>
      <c r="X5" s="59"/>
      <c r="Y5" s="48"/>
      <c r="Z5" s="48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8"/>
    </row>
    <row r="6" spans="1:39" ht="12.75">
      <c r="A6" s="60" t="s">
        <v>197</v>
      </c>
      <c r="B6" s="55">
        <v>0.07</v>
      </c>
      <c r="C6" s="62">
        <v>0</v>
      </c>
      <c r="D6" s="11">
        <f>Perustaulukko!R6</f>
        <v>0</v>
      </c>
      <c r="E6" s="32">
        <f>IF(C6&gt;0,(D6/C6)*100,"")</f>
      </c>
      <c r="F6" s="32">
        <f>IF(B6&gt;0,(D6/B6)*100,"")</f>
        <v>0</v>
      </c>
      <c r="G6" s="61"/>
      <c r="H6" s="56"/>
      <c r="I6" s="56"/>
      <c r="J6" s="56"/>
      <c r="K6" s="60"/>
      <c r="L6" s="57"/>
      <c r="M6" s="55"/>
      <c r="N6" s="55"/>
      <c r="O6" s="55"/>
      <c r="P6" s="59"/>
      <c r="Q6" s="59"/>
      <c r="R6" s="59"/>
      <c r="S6" s="59"/>
      <c r="T6" s="59"/>
      <c r="U6" s="59"/>
      <c r="V6" s="59"/>
      <c r="W6" s="59"/>
      <c r="X6" s="59"/>
      <c r="Y6" s="48"/>
      <c r="Z6" s="48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8"/>
    </row>
    <row r="7" spans="1:39" ht="12.75">
      <c r="A7" s="60" t="s">
        <v>166</v>
      </c>
      <c r="B7" s="62">
        <v>0.48</v>
      </c>
      <c r="C7" s="62">
        <v>0.19</v>
      </c>
      <c r="D7" s="11">
        <f>Perustaulukko!R7</f>
        <v>0.2749140893470791</v>
      </c>
      <c r="E7" s="32">
        <f>IF(C7&gt;0,(D7/C7)*100,"")</f>
        <v>144.6916259721469</v>
      </c>
      <c r="F7" s="32">
        <f>IF(B7&gt;0,(D7/B7)*100,"")</f>
        <v>57.273768613974816</v>
      </c>
      <c r="G7" s="61"/>
      <c r="H7" s="56"/>
      <c r="I7" s="56"/>
      <c r="J7" s="56"/>
      <c r="K7" s="60"/>
      <c r="L7" s="57"/>
      <c r="M7" s="55"/>
      <c r="N7" s="55"/>
      <c r="O7" s="55"/>
      <c r="P7" s="59"/>
      <c r="Q7" s="59"/>
      <c r="R7" s="59"/>
      <c r="S7" s="59"/>
      <c r="T7" s="59"/>
      <c r="U7" s="59"/>
      <c r="V7" s="59"/>
      <c r="W7" s="59"/>
      <c r="X7" s="59"/>
      <c r="Y7" s="48"/>
      <c r="Z7" s="48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8"/>
    </row>
    <row r="8" spans="1:11" ht="12.75">
      <c r="A8" s="1" t="s">
        <v>2</v>
      </c>
      <c r="B8" s="12">
        <v>2.38</v>
      </c>
      <c r="C8" s="12">
        <v>0.9</v>
      </c>
      <c r="D8" s="11">
        <f>Perustaulukko!R8</f>
        <v>8.762886597938145</v>
      </c>
      <c r="E8" s="32">
        <f>IF(C8&gt;0,(D8/C8)*100,"")</f>
        <v>973.6540664375717</v>
      </c>
      <c r="F8" s="32">
        <f>IF(B8&gt;0,(D8/B8)*100,"")</f>
        <v>368.1885125184095</v>
      </c>
      <c r="G8" s="10"/>
      <c r="K8" s="1"/>
    </row>
    <row r="9" spans="1:11" ht="12.75">
      <c r="A9" s="1" t="s">
        <v>3</v>
      </c>
      <c r="B9" s="12">
        <v>7.88</v>
      </c>
      <c r="C9" s="12">
        <v>10.69</v>
      </c>
      <c r="D9" s="11">
        <f>Perustaulukko!R9</f>
        <v>10.584192439862544</v>
      </c>
      <c r="E9" s="32">
        <f aca="true" t="shared" si="0" ref="E9:E109">IF(C9&gt;0,(D9/C9)*100,"")</f>
        <v>99.01021926906029</v>
      </c>
      <c r="F9" s="32">
        <f aca="true" t="shared" si="1" ref="F9:F109">IF(B9&gt;0,(D9/B9)*100,"")</f>
        <v>134.3171629424181</v>
      </c>
      <c r="G9" s="10"/>
      <c r="K9" s="1"/>
    </row>
    <row r="10" spans="1:11" ht="12.75">
      <c r="A10" s="1" t="s">
        <v>4</v>
      </c>
      <c r="B10" s="12">
        <v>7.72</v>
      </c>
      <c r="C10" s="12">
        <v>2.42</v>
      </c>
      <c r="D10" s="11">
        <f>Perustaulukko!R10</f>
        <v>7.697594501718214</v>
      </c>
      <c r="E10" s="32">
        <f t="shared" si="0"/>
        <v>318.0824174263725</v>
      </c>
      <c r="F10" s="32">
        <f t="shared" si="1"/>
        <v>99.70977333831884</v>
      </c>
      <c r="G10" s="10"/>
      <c r="K10" s="1"/>
    </row>
    <row r="11" spans="1:11" ht="12.75">
      <c r="A11" s="1" t="s">
        <v>213</v>
      </c>
      <c r="B11" s="12">
        <v>0</v>
      </c>
      <c r="C11" s="12">
        <v>0</v>
      </c>
      <c r="D11" s="11">
        <f>Perustaulukko!R11</f>
        <v>0</v>
      </c>
      <c r="E11" s="32">
        <f aca="true" t="shared" si="2" ref="E11:E17">IF(C11&gt;0,(D11/C11)*100,"")</f>
      </c>
      <c r="F11" s="32">
        <f aca="true" t="shared" si="3" ref="F11:F17">IF(B11&gt;0,(D11/B11)*100,"")</f>
      </c>
      <c r="G11" s="10"/>
      <c r="K11" s="1"/>
    </row>
    <row r="12" spans="1:11" ht="12.75">
      <c r="A12" s="1" t="s">
        <v>307</v>
      </c>
      <c r="B12" s="12">
        <v>0.04</v>
      </c>
      <c r="C12" s="12">
        <v>0</v>
      </c>
      <c r="D12" s="11">
        <f>Perustaulukko!R12</f>
        <v>0.20618556701030932</v>
      </c>
      <c r="E12" s="32">
        <f>IF(C12&gt;0,(D12/C12)*100,"")</f>
      </c>
      <c r="F12" s="32">
        <f>IF(B12&gt;0,(D12/B12)*100,"")</f>
        <v>515.4639175257734</v>
      </c>
      <c r="G12" s="10"/>
      <c r="K12" s="1"/>
    </row>
    <row r="13" spans="1:11" ht="12.75">
      <c r="A13" s="1" t="s">
        <v>219</v>
      </c>
      <c r="B13" s="12">
        <v>0</v>
      </c>
      <c r="C13" s="12">
        <v>0</v>
      </c>
      <c r="D13" s="11">
        <f>Perustaulukko!R13</f>
        <v>4.63917525773196</v>
      </c>
      <c r="E13" s="32">
        <f t="shared" si="2"/>
      </c>
      <c r="F13" s="32">
        <f t="shared" si="3"/>
      </c>
      <c r="G13" s="10"/>
      <c r="K13" s="1"/>
    </row>
    <row r="14" spans="1:11" ht="12.75">
      <c r="A14" s="1" t="s">
        <v>212</v>
      </c>
      <c r="B14" s="12">
        <v>0.07</v>
      </c>
      <c r="C14" s="12">
        <v>0</v>
      </c>
      <c r="D14" s="11">
        <f>Perustaulukko!R14</f>
        <v>1.4776632302405501</v>
      </c>
      <c r="E14" s="32">
        <f t="shared" si="2"/>
      </c>
      <c r="F14" s="32">
        <f t="shared" si="3"/>
        <v>2110.947471772214</v>
      </c>
      <c r="G14" s="10"/>
      <c r="K14" s="1"/>
    </row>
    <row r="15" spans="1:11" ht="12.75">
      <c r="A15" s="1" t="s">
        <v>157</v>
      </c>
      <c r="B15" s="12">
        <v>6.65</v>
      </c>
      <c r="C15" s="12">
        <v>0.05</v>
      </c>
      <c r="D15" s="11">
        <f>Perustaulukko!R15</f>
        <v>0.9965635738831617</v>
      </c>
      <c r="E15" s="32">
        <f t="shared" si="2"/>
        <v>1993.1271477663233</v>
      </c>
      <c r="F15" s="32">
        <f t="shared" si="3"/>
        <v>14.985918404258069</v>
      </c>
      <c r="G15" s="10"/>
      <c r="K15" s="52"/>
    </row>
    <row r="16" spans="1:11" ht="12.75">
      <c r="A16" s="1" t="s">
        <v>188</v>
      </c>
      <c r="B16" s="12">
        <v>0</v>
      </c>
      <c r="C16" s="12">
        <v>0</v>
      </c>
      <c r="D16" s="11">
        <f>Perustaulukko!R16</f>
        <v>0</v>
      </c>
      <c r="E16" s="32">
        <f t="shared" si="2"/>
      </c>
      <c r="F16" s="32">
        <f t="shared" si="3"/>
      </c>
      <c r="G16" s="10"/>
      <c r="K16" s="52"/>
    </row>
    <row r="17" spans="1:11" ht="12.75">
      <c r="A17" s="1" t="s">
        <v>161</v>
      </c>
      <c r="B17" s="12">
        <v>1.33</v>
      </c>
      <c r="C17" s="12">
        <v>0</v>
      </c>
      <c r="D17" s="11">
        <f>Perustaulukko!R17</f>
        <v>0</v>
      </c>
      <c r="E17" s="32">
        <f t="shared" si="2"/>
      </c>
      <c r="F17" s="32">
        <f t="shared" si="3"/>
        <v>0</v>
      </c>
      <c r="G17" s="10"/>
      <c r="K17" s="52"/>
    </row>
    <row r="18" spans="1:11" ht="12.75">
      <c r="A18" s="1" t="s">
        <v>5</v>
      </c>
      <c r="B18" s="12">
        <v>16.21</v>
      </c>
      <c r="C18" s="12">
        <v>10.65</v>
      </c>
      <c r="D18" s="11">
        <f>Perustaulukko!R18</f>
        <v>11.838487972508593</v>
      </c>
      <c r="E18" s="32">
        <f t="shared" si="0"/>
        <v>111.15951147895393</v>
      </c>
      <c r="F18" s="32">
        <f t="shared" si="1"/>
        <v>73.03200476562981</v>
      </c>
      <c r="G18" s="10"/>
      <c r="K18" s="52"/>
    </row>
    <row r="19" spans="1:11" ht="12.75">
      <c r="A19" s="1" t="s">
        <v>189</v>
      </c>
      <c r="B19" s="12">
        <v>0</v>
      </c>
      <c r="C19" s="12">
        <v>0</v>
      </c>
      <c r="D19" s="11">
        <f>Perustaulukko!R19</f>
        <v>0</v>
      </c>
      <c r="E19" s="32">
        <f>IF(C19&gt;0,(D19/C19)*100,"")</f>
      </c>
      <c r="F19" s="32">
        <f>IF(B19&gt;0,(D19/B19)*100,"")</f>
      </c>
      <c r="G19" s="10"/>
      <c r="K19" s="52"/>
    </row>
    <row r="20" spans="1:11" ht="12.75">
      <c r="A20" s="1" t="s">
        <v>107</v>
      </c>
      <c r="B20" s="12">
        <v>11.48</v>
      </c>
      <c r="C20" s="12">
        <v>11.24</v>
      </c>
      <c r="D20" s="11">
        <f>Perustaulukko!R20</f>
        <v>10.652920962199314</v>
      </c>
      <c r="E20" s="32">
        <f t="shared" si="0"/>
        <v>94.77687688789425</v>
      </c>
      <c r="F20" s="32">
        <f t="shared" si="1"/>
        <v>92.79547876480238</v>
      </c>
      <c r="G20" s="10"/>
      <c r="K20" s="1"/>
    </row>
    <row r="21" spans="1:11" ht="12.75">
      <c r="A21" s="1" t="s">
        <v>175</v>
      </c>
      <c r="B21" s="12">
        <v>0.02</v>
      </c>
      <c r="C21" s="12">
        <v>0.13</v>
      </c>
      <c r="D21" s="11">
        <f>Perustaulukko!R21</f>
        <v>0</v>
      </c>
      <c r="E21" s="32">
        <f>IF(C21&gt;0,(D21/C21)*100,"")</f>
        <v>0</v>
      </c>
      <c r="F21" s="32">
        <f>IF(B21&gt;0,(D21/B21)*100,"")</f>
        <v>0</v>
      </c>
      <c r="G21" s="10"/>
      <c r="K21" s="1"/>
    </row>
    <row r="22" spans="1:11" ht="12.75">
      <c r="A22" s="1" t="s">
        <v>190</v>
      </c>
      <c r="B22" s="12">
        <v>0.02</v>
      </c>
      <c r="C22" s="12">
        <v>0</v>
      </c>
      <c r="D22" s="11">
        <f>Perustaulukko!R22</f>
        <v>0.17182130584192443</v>
      </c>
      <c r="E22" s="32">
        <f>IF(C22&gt;0,(D22/C22)*100,"")</f>
      </c>
      <c r="F22" s="32">
        <f>IF(B22&gt;0,(D22/B22)*100,"")</f>
        <v>859.1065292096222</v>
      </c>
      <c r="G22" s="10"/>
      <c r="K22" s="1"/>
    </row>
    <row r="23" spans="1:11" ht="12.75">
      <c r="A23" s="52" t="s">
        <v>257</v>
      </c>
      <c r="B23" s="12">
        <v>0</v>
      </c>
      <c r="C23" s="12">
        <v>0</v>
      </c>
      <c r="D23" s="11">
        <f>Perustaulukko!R23</f>
        <v>0.10309278350515466</v>
      </c>
      <c r="E23" s="32">
        <f>IF(C23&gt;0,(D23/C23)*100,"")</f>
      </c>
      <c r="F23" s="32">
        <f>IF(B23&gt;0,(D23/B23)*100,"")</f>
      </c>
      <c r="G23" s="10"/>
      <c r="K23" s="1"/>
    </row>
    <row r="24" spans="1:11" ht="12.75">
      <c r="A24" s="1" t="s">
        <v>65</v>
      </c>
      <c r="B24" s="12">
        <v>0.55</v>
      </c>
      <c r="C24" s="12">
        <v>0.2</v>
      </c>
      <c r="D24" s="11">
        <f>Perustaulukko!R24</f>
        <v>1.2886597938144333</v>
      </c>
      <c r="E24" s="32">
        <f t="shared" si="0"/>
        <v>644.3298969072166</v>
      </c>
      <c r="F24" s="32">
        <f t="shared" si="1"/>
        <v>234.3017806935333</v>
      </c>
      <c r="G24" s="10"/>
      <c r="K24" s="1"/>
    </row>
    <row r="25" spans="1:11" ht="12.75">
      <c r="A25" s="1" t="s">
        <v>191</v>
      </c>
      <c r="B25" s="12">
        <v>0.66</v>
      </c>
      <c r="C25" s="12">
        <v>0.5</v>
      </c>
      <c r="D25" s="11">
        <f>Perustaulukko!R25</f>
        <v>0.06872852233676978</v>
      </c>
      <c r="E25" s="32">
        <f>IF(C25&gt;0,(D25/C25)*100,"")</f>
        <v>13.745704467353956</v>
      </c>
      <c r="F25" s="32">
        <f>IF(B25&gt;0,(D25/B25)*100,"")</f>
        <v>10.413412475268148</v>
      </c>
      <c r="G25" s="10"/>
      <c r="K25" s="1"/>
    </row>
    <row r="26" spans="1:11" ht="12.75">
      <c r="A26" s="1" t="s">
        <v>199</v>
      </c>
      <c r="B26" s="12">
        <v>0.18</v>
      </c>
      <c r="C26" s="12">
        <v>0.02</v>
      </c>
      <c r="D26" s="11">
        <f>Perustaulukko!R26</f>
        <v>0.154639175257732</v>
      </c>
      <c r="E26" s="32">
        <f>IF(C26&gt;0,(D26/C26)*100,"")</f>
        <v>773.19587628866</v>
      </c>
      <c r="F26" s="32">
        <f>IF(B26&gt;0,(D26/B26)*100,"")</f>
        <v>85.91065292096222</v>
      </c>
      <c r="G26" s="10"/>
      <c r="K26" s="1"/>
    </row>
    <row r="27" spans="1:11" ht="12.75">
      <c r="A27" s="1" t="s">
        <v>6</v>
      </c>
      <c r="B27" s="12">
        <v>24.79</v>
      </c>
      <c r="C27" s="12">
        <v>24.04</v>
      </c>
      <c r="D27" s="11">
        <f>Perustaulukko!R27</f>
        <v>19.75945017182131</v>
      </c>
      <c r="E27" s="32">
        <f t="shared" si="0"/>
        <v>82.19405229542974</v>
      </c>
      <c r="F27" s="32">
        <f t="shared" si="1"/>
        <v>79.70734236313558</v>
      </c>
      <c r="G27" s="10"/>
      <c r="K27" s="1"/>
    </row>
    <row r="28" spans="1:11" ht="12.75">
      <c r="A28" s="1" t="s">
        <v>86</v>
      </c>
      <c r="B28" s="12">
        <v>0.27</v>
      </c>
      <c r="C28" s="12">
        <v>0.63</v>
      </c>
      <c r="D28" s="11">
        <f>Perustaulukko!R28</f>
        <v>0.5498281786941582</v>
      </c>
      <c r="E28" s="32">
        <f t="shared" si="0"/>
        <v>87.27431407843781</v>
      </c>
      <c r="F28" s="32">
        <f t="shared" si="1"/>
        <v>203.64006618302156</v>
      </c>
      <c r="G28" s="10"/>
      <c r="K28" s="1"/>
    </row>
    <row r="29" spans="1:11" ht="12.75">
      <c r="A29" s="1" t="s">
        <v>66</v>
      </c>
      <c r="B29" s="12">
        <v>0.09</v>
      </c>
      <c r="C29" s="12">
        <v>0</v>
      </c>
      <c r="D29" s="11">
        <f>Perustaulukko!R29</f>
        <v>0.13745704467353956</v>
      </c>
      <c r="E29" s="32">
        <f t="shared" si="0"/>
      </c>
      <c r="F29" s="32">
        <f t="shared" si="1"/>
        <v>152.73004963726618</v>
      </c>
      <c r="G29" s="10"/>
      <c r="K29" s="1"/>
    </row>
    <row r="30" spans="1:11" ht="12.75">
      <c r="A30" s="1" t="s">
        <v>7</v>
      </c>
      <c r="B30" s="12">
        <v>18.7</v>
      </c>
      <c r="C30" s="12">
        <v>38.43</v>
      </c>
      <c r="D30" s="11">
        <f>Perustaulukko!R30</f>
        <v>50.17182130584193</v>
      </c>
      <c r="E30" s="32">
        <f t="shared" si="0"/>
        <v>130.55378950258114</v>
      </c>
      <c r="F30" s="32">
        <f t="shared" si="1"/>
        <v>268.2985096569087</v>
      </c>
      <c r="G30" s="10"/>
      <c r="K30" s="1"/>
    </row>
    <row r="31" spans="1:11" ht="12.75">
      <c r="A31" s="1" t="s">
        <v>8</v>
      </c>
      <c r="B31" s="12">
        <v>1.58</v>
      </c>
      <c r="C31" s="12">
        <v>2.47</v>
      </c>
      <c r="D31" s="11">
        <f>Perustaulukko!R31</f>
        <v>2.2336769759450177</v>
      </c>
      <c r="E31" s="32">
        <f t="shared" si="0"/>
        <v>90.4322662325918</v>
      </c>
      <c r="F31" s="32">
        <f t="shared" si="1"/>
        <v>141.37196050284922</v>
      </c>
      <c r="G31" s="10"/>
      <c r="K31" s="1"/>
    </row>
    <row r="32" spans="1:11" ht="12.75">
      <c r="A32" s="1" t="s">
        <v>9</v>
      </c>
      <c r="B32" s="12">
        <v>0.41</v>
      </c>
      <c r="C32" s="12">
        <v>0.24</v>
      </c>
      <c r="D32" s="11">
        <f>Perustaulukko!R32</f>
        <v>0.20618556701030932</v>
      </c>
      <c r="E32" s="32">
        <f t="shared" si="0"/>
        <v>85.91065292096222</v>
      </c>
      <c r="F32" s="32">
        <f t="shared" si="1"/>
        <v>50.289162685441305</v>
      </c>
      <c r="G32" s="10"/>
      <c r="K32" s="1"/>
    </row>
    <row r="33" spans="1:11" ht="12.75">
      <c r="A33" s="1" t="s">
        <v>10</v>
      </c>
      <c r="B33" s="12">
        <v>0.53</v>
      </c>
      <c r="C33" s="12">
        <v>0.38</v>
      </c>
      <c r="D33" s="11">
        <f>Perustaulukko!R33</f>
        <v>0.3951890034364262</v>
      </c>
      <c r="E33" s="32">
        <f t="shared" si="0"/>
        <v>103.9971061674806</v>
      </c>
      <c r="F33" s="32">
        <f t="shared" si="1"/>
        <v>74.56396291253324</v>
      </c>
      <c r="G33" s="10"/>
      <c r="K33" s="1"/>
    </row>
    <row r="34" spans="1:11" ht="12.75">
      <c r="A34" s="1" t="s">
        <v>163</v>
      </c>
      <c r="B34" s="12">
        <v>0</v>
      </c>
      <c r="C34" s="12">
        <v>0</v>
      </c>
      <c r="D34" s="11">
        <f>Perustaulukko!R34</f>
        <v>0</v>
      </c>
      <c r="E34" s="32">
        <f>IF(C34&gt;0,(D34/C34)*100,"")</f>
      </c>
      <c r="F34" s="32">
        <f>IF(B34&gt;0,(D34/B34)*100,"")</f>
      </c>
      <c r="G34" s="10"/>
      <c r="K34" s="1"/>
    </row>
    <row r="35" spans="1:11" ht="12.75">
      <c r="A35" s="1" t="s">
        <v>11</v>
      </c>
      <c r="B35" s="12">
        <v>0.23</v>
      </c>
      <c r="C35" s="12">
        <v>0.14</v>
      </c>
      <c r="D35" s="11">
        <f>Perustaulukko!R35</f>
        <v>0.6013745704467355</v>
      </c>
      <c r="E35" s="32">
        <f t="shared" si="0"/>
        <v>429.553264604811</v>
      </c>
      <c r="F35" s="32">
        <f t="shared" si="1"/>
        <v>261.4672045420589</v>
      </c>
      <c r="G35" s="10"/>
      <c r="K35" s="1"/>
    </row>
    <row r="36" spans="1:11" ht="12.75">
      <c r="A36" s="1" t="s">
        <v>75</v>
      </c>
      <c r="B36" s="12">
        <v>0.09</v>
      </c>
      <c r="C36" s="12">
        <v>0.08</v>
      </c>
      <c r="D36" s="11">
        <f>Perustaulukko!R36</f>
        <v>0.08591065292096221</v>
      </c>
      <c r="E36" s="32">
        <f t="shared" si="0"/>
        <v>107.38831615120277</v>
      </c>
      <c r="F36" s="32">
        <f t="shared" si="1"/>
        <v>95.45628102329135</v>
      </c>
      <c r="G36" s="10"/>
      <c r="K36" s="1"/>
    </row>
    <row r="37" spans="1:11" ht="12.75">
      <c r="A37" s="1" t="s">
        <v>12</v>
      </c>
      <c r="B37" s="12">
        <v>0.02</v>
      </c>
      <c r="C37" s="12">
        <v>0</v>
      </c>
      <c r="D37" s="11">
        <f>Perustaulukko!R37</f>
        <v>0.017182130584192445</v>
      </c>
      <c r="E37" s="32">
        <f t="shared" si="0"/>
      </c>
      <c r="F37" s="32">
        <f t="shared" si="1"/>
        <v>85.91065292096222</v>
      </c>
      <c r="G37" s="10"/>
      <c r="K37" s="1"/>
    </row>
    <row r="38" spans="1:11" ht="12.75">
      <c r="A38" s="1" t="s">
        <v>182</v>
      </c>
      <c r="B38" s="12">
        <v>0</v>
      </c>
      <c r="C38" s="12">
        <v>0</v>
      </c>
      <c r="D38" s="11">
        <f>Perustaulukko!R38</f>
        <v>0</v>
      </c>
      <c r="E38" s="32">
        <f>IF(C38&gt;0,(D38/C38)*100,"")</f>
      </c>
      <c r="F38" s="32">
        <f>IF(B38&gt;0,(D38/B38)*100,"")</f>
      </c>
      <c r="G38" s="10"/>
      <c r="K38" s="1"/>
    </row>
    <row r="39" spans="1:11" ht="12.75">
      <c r="A39" s="1" t="s">
        <v>96</v>
      </c>
      <c r="B39" s="12">
        <v>0.02</v>
      </c>
      <c r="C39" s="12">
        <v>0.02</v>
      </c>
      <c r="D39" s="11">
        <f>Perustaulukko!R39</f>
        <v>0.03436426116838489</v>
      </c>
      <c r="E39" s="32">
        <f t="shared" si="0"/>
        <v>171.82130584192444</v>
      </c>
      <c r="F39" s="32">
        <f t="shared" si="1"/>
        <v>171.82130584192444</v>
      </c>
      <c r="G39" s="10"/>
      <c r="K39" s="1"/>
    </row>
    <row r="40" spans="1:11" ht="12.75">
      <c r="A40" s="1" t="s">
        <v>168</v>
      </c>
      <c r="B40" s="12">
        <v>0.04</v>
      </c>
      <c r="C40" s="12">
        <v>0.02</v>
      </c>
      <c r="D40" s="11">
        <f>Perustaulukko!R40</f>
        <v>0</v>
      </c>
      <c r="E40" s="32">
        <f>IF(C40&gt;0,(D40/C40)*100,"")</f>
        <v>0</v>
      </c>
      <c r="F40" s="32">
        <f>IF(B40&gt;0,(D40/B40)*100,"")</f>
        <v>0</v>
      </c>
      <c r="G40" s="10"/>
      <c r="K40" s="1"/>
    </row>
    <row r="41" spans="1:11" ht="12.75">
      <c r="A41" s="1" t="s">
        <v>13</v>
      </c>
      <c r="B41" s="12">
        <v>0.34</v>
      </c>
      <c r="C41" s="12">
        <v>0.17</v>
      </c>
      <c r="D41" s="11">
        <f>Perustaulukko!R41</f>
        <v>0.154639175257732</v>
      </c>
      <c r="E41" s="32">
        <f t="shared" si="0"/>
        <v>90.96422073984233</v>
      </c>
      <c r="F41" s="32">
        <f t="shared" si="1"/>
        <v>45.482110369921166</v>
      </c>
      <c r="G41" s="10"/>
      <c r="H41" s="20"/>
      <c r="K41" s="1"/>
    </row>
    <row r="42" spans="1:11" ht="12.75">
      <c r="A42" s="1" t="s">
        <v>14</v>
      </c>
      <c r="B42" s="12">
        <v>0.11</v>
      </c>
      <c r="C42" s="12">
        <v>0.47</v>
      </c>
      <c r="D42" s="11">
        <f>Perustaulukko!R42</f>
        <v>0.08591065292096221</v>
      </c>
      <c r="E42" s="32">
        <f t="shared" si="0"/>
        <v>18.278862323608983</v>
      </c>
      <c r="F42" s="32">
        <f t="shared" si="1"/>
        <v>78.1005935645111</v>
      </c>
      <c r="G42" s="10"/>
      <c r="K42" s="1"/>
    </row>
    <row r="43" spans="1:11" ht="12.75">
      <c r="A43" s="1" t="s">
        <v>67</v>
      </c>
      <c r="B43" s="12">
        <v>0.05</v>
      </c>
      <c r="C43" s="12">
        <v>0.05</v>
      </c>
      <c r="D43" s="11">
        <f>Perustaulukko!R43</f>
        <v>0.03436426116838489</v>
      </c>
      <c r="E43" s="32">
        <f t="shared" si="0"/>
        <v>68.72852233676977</v>
      </c>
      <c r="F43" s="32">
        <f t="shared" si="1"/>
        <v>68.72852233676977</v>
      </c>
      <c r="G43" s="10"/>
      <c r="K43" s="1"/>
    </row>
    <row r="44" spans="1:11" ht="12.75">
      <c r="A44" s="1" t="s">
        <v>133</v>
      </c>
      <c r="B44" s="12">
        <v>0</v>
      </c>
      <c r="C44" s="12">
        <v>0</v>
      </c>
      <c r="D44" s="11">
        <f>Perustaulukko!R44</f>
        <v>0.03436426116838489</v>
      </c>
      <c r="E44" s="32">
        <f>IF(C44&gt;0,(D44/C44)*100,"")</f>
      </c>
      <c r="F44" s="32">
        <f>IF(B44&gt;0,(D44/B44)*100,"")</f>
      </c>
      <c r="G44" s="10"/>
      <c r="K44" s="1"/>
    </row>
    <row r="45" spans="1:11" ht="12.75">
      <c r="A45" s="1" t="s">
        <v>15</v>
      </c>
      <c r="B45" s="12">
        <v>2.3</v>
      </c>
      <c r="C45" s="12">
        <v>1.41</v>
      </c>
      <c r="D45" s="11">
        <f>Perustaulukko!R45</f>
        <v>1.1168384879725088</v>
      </c>
      <c r="E45" s="32">
        <f t="shared" si="0"/>
        <v>79.20840340230559</v>
      </c>
      <c r="F45" s="32">
        <f t="shared" si="1"/>
        <v>48.558195129239515</v>
      </c>
      <c r="G45" s="10"/>
      <c r="K45" s="1"/>
    </row>
    <row r="46" spans="1:11" ht="12.75">
      <c r="A46" s="1" t="s">
        <v>16</v>
      </c>
      <c r="B46" s="12">
        <v>1.53</v>
      </c>
      <c r="C46" s="12">
        <v>0.02</v>
      </c>
      <c r="D46" s="11">
        <f>Perustaulukko!R46</f>
        <v>0.03436426116838489</v>
      </c>
      <c r="E46" s="32">
        <f t="shared" si="0"/>
        <v>171.82130584192444</v>
      </c>
      <c r="F46" s="32">
        <f t="shared" si="1"/>
        <v>2.2460301417245025</v>
      </c>
      <c r="G46" s="10"/>
      <c r="K46" s="1"/>
    </row>
    <row r="47" spans="1:11" ht="12.75">
      <c r="A47" s="1" t="s">
        <v>108</v>
      </c>
      <c r="B47" s="12">
        <v>0.02</v>
      </c>
      <c r="C47" s="12">
        <v>0</v>
      </c>
      <c r="D47" s="11">
        <f>Perustaulukko!R47</f>
        <v>0.017182130584192445</v>
      </c>
      <c r="E47" s="32">
        <f t="shared" si="0"/>
      </c>
      <c r="F47" s="32">
        <f t="shared" si="1"/>
        <v>85.91065292096222</v>
      </c>
      <c r="G47" s="10"/>
      <c r="K47" s="52"/>
    </row>
    <row r="48" spans="1:11" ht="12.75">
      <c r="A48" s="1" t="s">
        <v>220</v>
      </c>
      <c r="B48" s="12">
        <v>0</v>
      </c>
      <c r="C48" s="12">
        <v>0</v>
      </c>
      <c r="D48" s="11">
        <f>Perustaulukko!R48</f>
        <v>0.03436426116838489</v>
      </c>
      <c r="E48" s="32">
        <f aca="true" t="shared" si="4" ref="E48:E55">IF(C48&gt;0,(D48/C48)*100,"")</f>
      </c>
      <c r="F48" s="32">
        <f aca="true" t="shared" si="5" ref="F48:F55">IF(B48&gt;0,(D48/B48)*100,"")</f>
      </c>
      <c r="G48" s="10"/>
      <c r="K48" s="52"/>
    </row>
    <row r="49" spans="1:11" ht="12.75">
      <c r="A49" s="1" t="s">
        <v>312</v>
      </c>
      <c r="B49" s="12">
        <v>0</v>
      </c>
      <c r="C49" s="12">
        <v>0</v>
      </c>
      <c r="D49" s="11">
        <f>Perustaulukko!R49</f>
        <v>0.017182130584192445</v>
      </c>
      <c r="E49" s="32">
        <f>IF(C49&gt;0,(D49/C49)*100,"")</f>
      </c>
      <c r="F49" s="32">
        <f>IF(B49&gt;0,(D49/B49)*100,"")</f>
      </c>
      <c r="G49" s="10"/>
      <c r="K49" s="52"/>
    </row>
    <row r="50" spans="1:11" ht="12.75">
      <c r="A50" s="1" t="s">
        <v>138</v>
      </c>
      <c r="B50" s="12">
        <v>0.02</v>
      </c>
      <c r="C50" s="12">
        <v>0.02</v>
      </c>
      <c r="D50" s="11">
        <f>Perustaulukko!R50</f>
        <v>4.261168384879726</v>
      </c>
      <c r="E50" s="32">
        <f t="shared" si="4"/>
        <v>21305.841924398628</v>
      </c>
      <c r="F50" s="32">
        <f t="shared" si="5"/>
        <v>21305.841924398628</v>
      </c>
      <c r="G50" s="10"/>
      <c r="K50" s="1"/>
    </row>
    <row r="51" spans="1:11" ht="12.75">
      <c r="A51" s="1" t="s">
        <v>209</v>
      </c>
      <c r="B51" s="12">
        <v>0</v>
      </c>
      <c r="C51" s="12">
        <v>1.44</v>
      </c>
      <c r="D51" s="11">
        <f>Perustaulukko!R51</f>
        <v>0</v>
      </c>
      <c r="E51" s="32">
        <f t="shared" si="4"/>
        <v>0</v>
      </c>
      <c r="F51" s="32">
        <f t="shared" si="5"/>
      </c>
      <c r="G51" s="10"/>
      <c r="K51" s="1"/>
    </row>
    <row r="52" spans="1:11" ht="12.75">
      <c r="A52" s="1" t="s">
        <v>198</v>
      </c>
      <c r="B52" s="12">
        <v>0</v>
      </c>
      <c r="C52" s="12">
        <v>0</v>
      </c>
      <c r="D52" s="11">
        <f>Perustaulukko!R52</f>
        <v>0</v>
      </c>
      <c r="E52" s="32">
        <f t="shared" si="4"/>
      </c>
      <c r="F52" s="32">
        <f t="shared" si="5"/>
      </c>
      <c r="G52" s="10"/>
      <c r="K52" s="1"/>
    </row>
    <row r="53" spans="1:11" ht="12.75">
      <c r="A53" s="1" t="s">
        <v>152</v>
      </c>
      <c r="B53" s="12">
        <v>0.04</v>
      </c>
      <c r="C53" s="12">
        <v>0</v>
      </c>
      <c r="D53" s="11">
        <f>Perustaulukko!R53</f>
        <v>0</v>
      </c>
      <c r="E53" s="32">
        <f t="shared" si="4"/>
      </c>
      <c r="F53" s="32">
        <f t="shared" si="5"/>
        <v>0</v>
      </c>
      <c r="G53" s="10"/>
      <c r="K53" s="1"/>
    </row>
    <row r="54" spans="1:11" ht="12.75">
      <c r="A54" s="1" t="s">
        <v>256</v>
      </c>
      <c r="B54" s="12">
        <v>0</v>
      </c>
      <c r="C54" s="12">
        <v>0</v>
      </c>
      <c r="D54" s="11">
        <f>Perustaulukko!R54</f>
        <v>0</v>
      </c>
      <c r="E54" s="32">
        <f>IF(C54&gt;0,(D54/C54)*100,"")</f>
      </c>
      <c r="F54" s="32">
        <f>IF(B54&gt;0,(D54/B54)*100,"")</f>
      </c>
      <c r="G54" s="10"/>
      <c r="K54" s="1"/>
    </row>
    <row r="55" spans="1:11" ht="12.75">
      <c r="A55" s="1" t="s">
        <v>173</v>
      </c>
      <c r="B55" s="12">
        <v>1.48</v>
      </c>
      <c r="C55" s="12">
        <v>0.3</v>
      </c>
      <c r="D55" s="11">
        <f>Perustaulukko!R55</f>
        <v>0.10309278350515466</v>
      </c>
      <c r="E55" s="32">
        <f t="shared" si="4"/>
        <v>34.36426116838489</v>
      </c>
      <c r="F55" s="32">
        <f t="shared" si="5"/>
        <v>6.965728615213153</v>
      </c>
      <c r="G55" s="10"/>
      <c r="K55" s="1"/>
    </row>
    <row r="56" spans="1:11" ht="12.75">
      <c r="A56" s="1" t="s">
        <v>68</v>
      </c>
      <c r="B56" s="12">
        <v>14.27</v>
      </c>
      <c r="C56" s="12">
        <v>4.79</v>
      </c>
      <c r="D56" s="11">
        <f>Perustaulukko!R56</f>
        <v>5.171821305841926</v>
      </c>
      <c r="E56" s="32">
        <f t="shared" si="0"/>
        <v>107.97121724095877</v>
      </c>
      <c r="F56" s="32">
        <f t="shared" si="1"/>
        <v>36.24261601851384</v>
      </c>
      <c r="G56" s="10"/>
      <c r="K56" s="1"/>
    </row>
    <row r="57" spans="1:11" ht="12.75">
      <c r="A57" s="1" t="s">
        <v>17</v>
      </c>
      <c r="B57" s="12">
        <v>104.41</v>
      </c>
      <c r="C57" s="12">
        <v>34.05</v>
      </c>
      <c r="D57" s="11">
        <f>Perustaulukko!R57</f>
        <v>92.1134020618557</v>
      </c>
      <c r="E57" s="32">
        <f t="shared" si="0"/>
        <v>270.52394144451017</v>
      </c>
      <c r="F57" s="32">
        <f t="shared" si="1"/>
        <v>88.22277757097568</v>
      </c>
      <c r="G57" s="10"/>
      <c r="K57" s="1"/>
    </row>
    <row r="58" spans="1:11" ht="12.75">
      <c r="A58" s="1" t="s">
        <v>201</v>
      </c>
      <c r="B58" s="12">
        <v>0</v>
      </c>
      <c r="C58" s="12">
        <v>0</v>
      </c>
      <c r="D58" s="11">
        <f>Perustaulukko!R58</f>
        <v>0.017182130584192445</v>
      </c>
      <c r="E58" s="32">
        <f>IF(C58&gt;0,(D58/C58)*100,"")</f>
      </c>
      <c r="F58" s="32">
        <f>IF(B58&gt;0,(D58/B58)*100,"")</f>
      </c>
      <c r="G58" s="10"/>
      <c r="K58" s="1"/>
    </row>
    <row r="59" spans="1:11" ht="12.75">
      <c r="A59" s="1" t="s">
        <v>18</v>
      </c>
      <c r="B59" s="12">
        <v>2.97</v>
      </c>
      <c r="C59" s="12">
        <v>2.91</v>
      </c>
      <c r="D59" s="11">
        <f>Perustaulukko!R59</f>
        <v>5.618556701030929</v>
      </c>
      <c r="E59" s="32">
        <f t="shared" si="0"/>
        <v>193.0775498636058</v>
      </c>
      <c r="F59" s="32">
        <f t="shared" si="1"/>
        <v>189.17699330070468</v>
      </c>
      <c r="G59" s="10"/>
      <c r="K59" s="1"/>
    </row>
    <row r="60" spans="1:11" ht="12.75">
      <c r="A60" s="1" t="s">
        <v>85</v>
      </c>
      <c r="B60" s="12">
        <v>0</v>
      </c>
      <c r="C60" s="12">
        <v>0</v>
      </c>
      <c r="D60" s="11">
        <f>Perustaulukko!R60</f>
        <v>0</v>
      </c>
      <c r="E60" s="32">
        <f t="shared" si="0"/>
      </c>
      <c r="F60" s="32">
        <f t="shared" si="1"/>
      </c>
      <c r="G60" s="10"/>
      <c r="K60" s="1"/>
    </row>
    <row r="61" spans="1:11" ht="12.75">
      <c r="A61" s="1" t="s">
        <v>200</v>
      </c>
      <c r="B61" s="12">
        <v>0</v>
      </c>
      <c r="C61" s="12">
        <v>0.03</v>
      </c>
      <c r="D61" s="11">
        <f>Perustaulukko!R61</f>
        <v>0.5498281786941582</v>
      </c>
      <c r="E61" s="32">
        <f>IF(C61&gt;0,(D61/C61)*100,"")</f>
        <v>1832.7605956471941</v>
      </c>
      <c r="F61" s="32">
        <f>IF(B61&gt;0,(D61/B61)*100,"")</f>
      </c>
      <c r="G61" s="10"/>
      <c r="K61" s="1"/>
    </row>
    <row r="62" spans="1:11" ht="12.75">
      <c r="A62" s="1" t="s">
        <v>176</v>
      </c>
      <c r="B62" s="12">
        <v>0</v>
      </c>
      <c r="C62" s="12">
        <v>0.08</v>
      </c>
      <c r="D62" s="11">
        <f>Perustaulukko!R62</f>
        <v>0.05154639175257733</v>
      </c>
      <c r="E62" s="32">
        <f>IF(C62&gt;0,(D62/C62)*100,"")</f>
        <v>64.43298969072167</v>
      </c>
      <c r="F62" s="32">
        <f>IF(B62&gt;0,(D62/B62)*100,"")</f>
      </c>
      <c r="G62" s="10"/>
      <c r="K62" s="1"/>
    </row>
    <row r="63" spans="1:11" ht="12.75">
      <c r="A63" s="1" t="s">
        <v>19</v>
      </c>
      <c r="B63" s="12">
        <v>14.8</v>
      </c>
      <c r="C63" s="12">
        <v>14.68</v>
      </c>
      <c r="D63" s="11">
        <f>Perustaulukko!R63</f>
        <v>7.044673539518902</v>
      </c>
      <c r="E63" s="32">
        <f t="shared" si="0"/>
        <v>47.98823937001977</v>
      </c>
      <c r="F63" s="32">
        <f t="shared" si="1"/>
        <v>47.59914553728988</v>
      </c>
      <c r="G63" s="10"/>
      <c r="K63" s="1"/>
    </row>
    <row r="64" spans="1:11" ht="12.75">
      <c r="A64" s="1" t="s">
        <v>20</v>
      </c>
      <c r="B64" s="12">
        <v>0.02</v>
      </c>
      <c r="C64" s="12">
        <v>0.02</v>
      </c>
      <c r="D64" s="11">
        <f>Perustaulukko!R64</f>
        <v>1.323024054982818</v>
      </c>
      <c r="E64" s="32">
        <f t="shared" si="0"/>
        <v>6615.12027491409</v>
      </c>
      <c r="F64" s="32">
        <f t="shared" si="1"/>
        <v>6615.12027491409</v>
      </c>
      <c r="G64" s="10"/>
      <c r="K64" s="1"/>
    </row>
    <row r="65" spans="1:11" ht="12.75">
      <c r="A65" s="1" t="s">
        <v>69</v>
      </c>
      <c r="B65" s="12">
        <v>0.25</v>
      </c>
      <c r="C65" s="12">
        <v>0.03</v>
      </c>
      <c r="D65" s="11">
        <f>Perustaulukko!R65</f>
        <v>0.8419243986254297</v>
      </c>
      <c r="E65" s="32">
        <f t="shared" si="0"/>
        <v>2806.4146620847655</v>
      </c>
      <c r="F65" s="32">
        <f t="shared" si="1"/>
        <v>336.7697594501719</v>
      </c>
      <c r="G65" s="10"/>
      <c r="K65" s="1"/>
    </row>
    <row r="66" spans="1:11" ht="12.75">
      <c r="A66" s="1" t="s">
        <v>21</v>
      </c>
      <c r="B66" s="12">
        <v>0.09</v>
      </c>
      <c r="C66" s="12">
        <v>0.75</v>
      </c>
      <c r="D66" s="11">
        <f>Perustaulukko!R66</f>
        <v>0.17182130584192443</v>
      </c>
      <c r="E66" s="32">
        <f t="shared" si="0"/>
        <v>22.909507445589924</v>
      </c>
      <c r="F66" s="32">
        <f t="shared" si="1"/>
        <v>190.9125620465827</v>
      </c>
      <c r="G66" s="10"/>
      <c r="K66" s="1"/>
    </row>
    <row r="67" spans="1:11" ht="12.75">
      <c r="A67" s="1" t="s">
        <v>78</v>
      </c>
      <c r="B67" s="12">
        <v>0</v>
      </c>
      <c r="C67" s="12">
        <v>0</v>
      </c>
      <c r="D67" s="11">
        <f>Perustaulukko!R67</f>
        <v>0</v>
      </c>
      <c r="E67" s="32">
        <f t="shared" si="0"/>
      </c>
      <c r="F67" s="32">
        <f t="shared" si="1"/>
      </c>
      <c r="G67" s="10"/>
      <c r="K67" s="1"/>
    </row>
    <row r="68" spans="1:11" ht="12.75">
      <c r="A68" s="1" t="s">
        <v>22</v>
      </c>
      <c r="B68" s="12">
        <v>0</v>
      </c>
      <c r="C68" s="12">
        <v>0</v>
      </c>
      <c r="D68" s="11">
        <f>Perustaulukko!R68</f>
        <v>0</v>
      </c>
      <c r="E68" s="32">
        <f t="shared" si="0"/>
      </c>
      <c r="F68" s="32">
        <f t="shared" si="1"/>
      </c>
      <c r="G68" s="10"/>
      <c r="K68" s="1"/>
    </row>
    <row r="69" spans="1:11" ht="12.75">
      <c r="A69" s="1" t="s">
        <v>70</v>
      </c>
      <c r="B69" s="12">
        <v>0.04</v>
      </c>
      <c r="C69" s="12">
        <v>0</v>
      </c>
      <c r="D69" s="11">
        <f>Perustaulukko!R69</f>
        <v>0</v>
      </c>
      <c r="E69" s="32">
        <f t="shared" si="0"/>
      </c>
      <c r="F69" s="32">
        <f t="shared" si="1"/>
        <v>0</v>
      </c>
      <c r="G69" s="10"/>
      <c r="K69" s="1"/>
    </row>
    <row r="70" spans="1:11" ht="12.75">
      <c r="A70" s="1" t="s">
        <v>23</v>
      </c>
      <c r="B70" s="12">
        <v>0</v>
      </c>
      <c r="C70" s="12">
        <v>0</v>
      </c>
      <c r="D70" s="11">
        <f>Perustaulukko!R70</f>
        <v>0</v>
      </c>
      <c r="E70" s="32">
        <f t="shared" si="0"/>
      </c>
      <c r="F70" s="32">
        <f t="shared" si="1"/>
      </c>
      <c r="G70" s="10"/>
      <c r="K70" s="1"/>
    </row>
    <row r="71" spans="1:11" ht="12.75">
      <c r="A71" s="1" t="s">
        <v>183</v>
      </c>
      <c r="B71" s="12">
        <v>0.02</v>
      </c>
      <c r="C71" s="12">
        <v>0.03</v>
      </c>
      <c r="D71" s="11">
        <f>Perustaulukko!R71</f>
        <v>0</v>
      </c>
      <c r="E71" s="32">
        <f>IF(C71&gt;0,(D71/C71)*100,"")</f>
        <v>0</v>
      </c>
      <c r="F71" s="32">
        <f>IF(B71&gt;0,(D71/B71)*100,"")</f>
        <v>0</v>
      </c>
      <c r="G71" s="10"/>
      <c r="K71" s="1"/>
    </row>
    <row r="72" spans="1:11" ht="12.75">
      <c r="A72" s="1" t="s">
        <v>142</v>
      </c>
      <c r="B72" s="12">
        <v>0</v>
      </c>
      <c r="C72" s="12">
        <v>0</v>
      </c>
      <c r="D72" s="11">
        <f>Perustaulukko!R72</f>
        <v>0</v>
      </c>
      <c r="E72" s="32">
        <f>IF(C72&gt;0,(D72/C72)*100,"")</f>
      </c>
      <c r="F72" s="32">
        <f>IF(B72&gt;0,(D72/B72)*100,"")</f>
      </c>
      <c r="G72" s="10"/>
      <c r="K72" s="1"/>
    </row>
    <row r="73" spans="1:11" ht="12.75">
      <c r="A73" s="1" t="s">
        <v>24</v>
      </c>
      <c r="B73" s="12">
        <v>0.41</v>
      </c>
      <c r="C73" s="12">
        <v>0.08</v>
      </c>
      <c r="D73" s="11">
        <f>Perustaulukko!R73</f>
        <v>0.8247422680412373</v>
      </c>
      <c r="E73" s="32">
        <f t="shared" si="0"/>
        <v>1030.9278350515467</v>
      </c>
      <c r="F73" s="32">
        <f t="shared" si="1"/>
        <v>201.15665074176522</v>
      </c>
      <c r="G73" s="10"/>
      <c r="H73" s="20"/>
      <c r="K73" s="1"/>
    </row>
    <row r="74" spans="1:11" ht="12.75">
      <c r="A74" s="1" t="s">
        <v>25</v>
      </c>
      <c r="B74" s="12">
        <v>0.69</v>
      </c>
      <c r="C74" s="12">
        <v>0.72</v>
      </c>
      <c r="D74" s="11">
        <f>Perustaulukko!R74</f>
        <v>1.323024054982818</v>
      </c>
      <c r="E74" s="32">
        <f t="shared" si="0"/>
        <v>183.75334096983585</v>
      </c>
      <c r="F74" s="32">
        <f t="shared" si="1"/>
        <v>191.74261666417652</v>
      </c>
      <c r="G74" s="10"/>
      <c r="H74" s="20"/>
      <c r="K74" s="1"/>
    </row>
    <row r="75" spans="1:11" ht="12.75">
      <c r="A75" s="1" t="s">
        <v>26</v>
      </c>
      <c r="B75" s="12">
        <v>9.63</v>
      </c>
      <c r="C75" s="12">
        <v>8.29</v>
      </c>
      <c r="D75" s="11">
        <f>Perustaulukko!R75</f>
        <v>9.725085910652924</v>
      </c>
      <c r="E75" s="32">
        <f t="shared" si="0"/>
        <v>117.31104837940802</v>
      </c>
      <c r="F75" s="32">
        <f t="shared" si="1"/>
        <v>100.98739263398673</v>
      </c>
      <c r="G75" s="10"/>
      <c r="H75" s="20"/>
      <c r="K75" s="1"/>
    </row>
    <row r="76" spans="1:11" ht="12.75">
      <c r="A76" s="1" t="s">
        <v>160</v>
      </c>
      <c r="B76" s="12">
        <v>0.05</v>
      </c>
      <c r="C76" s="12">
        <v>0.09</v>
      </c>
      <c r="D76" s="11">
        <f>Perustaulukko!R76</f>
        <v>0.10309278350515466</v>
      </c>
      <c r="E76" s="32">
        <f>IF(C76&gt;0,(D76/C76)*100,"")</f>
        <v>114.54753722794963</v>
      </c>
      <c r="F76" s="32">
        <f>IF(B76&gt;0,(D76/B76)*100,"")</f>
        <v>206.1855670103093</v>
      </c>
      <c r="G76" s="10"/>
      <c r="H76" s="20"/>
      <c r="K76" s="1"/>
    </row>
    <row r="77" spans="1:11" ht="12.75">
      <c r="A77" s="1" t="s">
        <v>77</v>
      </c>
      <c r="B77" s="12">
        <v>0.12</v>
      </c>
      <c r="C77" s="12">
        <v>0.03</v>
      </c>
      <c r="D77" s="11">
        <f>Perustaulukko!R77</f>
        <v>0.13745704467353956</v>
      </c>
      <c r="E77" s="32">
        <f t="shared" si="0"/>
        <v>458.19014891179853</v>
      </c>
      <c r="F77" s="32">
        <f t="shared" si="1"/>
        <v>114.54753722794963</v>
      </c>
      <c r="G77" s="10"/>
      <c r="K77" s="1"/>
    </row>
    <row r="78" spans="1:11" ht="12.75">
      <c r="A78" s="1" t="s">
        <v>89</v>
      </c>
      <c r="B78" s="12">
        <v>0.16</v>
      </c>
      <c r="C78" s="12">
        <v>0.03</v>
      </c>
      <c r="D78" s="11">
        <f>Perustaulukko!R78</f>
        <v>0.017182130584192445</v>
      </c>
      <c r="E78" s="32">
        <f t="shared" si="0"/>
        <v>57.273768613974816</v>
      </c>
      <c r="F78" s="32">
        <f t="shared" si="1"/>
        <v>10.738831615120278</v>
      </c>
      <c r="G78" s="10"/>
      <c r="K78" s="1"/>
    </row>
    <row r="79" spans="1:11" ht="12.75">
      <c r="A79" s="1" t="s">
        <v>71</v>
      </c>
      <c r="B79" s="12">
        <v>0.05</v>
      </c>
      <c r="C79" s="12">
        <v>0.02</v>
      </c>
      <c r="D79" s="11">
        <f>Perustaulukko!R79</f>
        <v>5.27491408934708</v>
      </c>
      <c r="E79" s="32">
        <f t="shared" si="0"/>
        <v>26374.570446735397</v>
      </c>
      <c r="F79" s="32">
        <f t="shared" si="1"/>
        <v>10549.828178694159</v>
      </c>
      <c r="G79" s="10"/>
      <c r="K79" s="1"/>
    </row>
    <row r="80" spans="1:11" ht="12.75">
      <c r="A80" s="1" t="s">
        <v>240</v>
      </c>
      <c r="B80" s="12">
        <v>0.02</v>
      </c>
      <c r="C80" s="12">
        <v>0</v>
      </c>
      <c r="D80" s="11">
        <f>Perustaulukko!R80</f>
        <v>0.017182130584192445</v>
      </c>
      <c r="E80" s="32">
        <f>IF(C80&gt;0,(D80/C80)*100,"")</f>
      </c>
      <c r="F80" s="32">
        <f>IF(B80&gt;0,(D80/B80)*100,"")</f>
        <v>85.91065292096222</v>
      </c>
      <c r="G80" s="10"/>
      <c r="K80" s="1"/>
    </row>
    <row r="81" spans="1:11" ht="12.75">
      <c r="A81" s="1" t="s">
        <v>92</v>
      </c>
      <c r="B81" s="12">
        <v>0</v>
      </c>
      <c r="C81" s="12">
        <v>0</v>
      </c>
      <c r="D81" s="11">
        <f>Perustaulukko!R81</f>
        <v>0</v>
      </c>
      <c r="E81" s="32">
        <f t="shared" si="0"/>
      </c>
      <c r="F81" s="32">
        <f t="shared" si="1"/>
      </c>
      <c r="G81" s="10"/>
      <c r="H81" s="21"/>
      <c r="K81" s="1"/>
    </row>
    <row r="82" spans="1:11" ht="12.75">
      <c r="A82" s="1" t="s">
        <v>210</v>
      </c>
      <c r="B82" s="12">
        <v>0</v>
      </c>
      <c r="C82" s="12">
        <v>0</v>
      </c>
      <c r="D82" s="11">
        <f>Perustaulukko!R82</f>
        <v>0</v>
      </c>
      <c r="E82" s="32">
        <f>IF(C82&gt;0,(D82/C82)*100,"")</f>
      </c>
      <c r="F82" s="32">
        <f>IF(B82&gt;0,(D82/B82)*100,"")</f>
      </c>
      <c r="G82" s="10"/>
      <c r="H82" s="21"/>
      <c r="K82" s="1"/>
    </row>
    <row r="83" spans="1:11" ht="12.75">
      <c r="A83" s="1" t="s">
        <v>193</v>
      </c>
      <c r="B83" s="12">
        <v>0.07</v>
      </c>
      <c r="C83" s="12">
        <v>0.03</v>
      </c>
      <c r="D83" s="11">
        <f>Perustaulukko!R83</f>
        <v>0.05154639175257733</v>
      </c>
      <c r="E83" s="32">
        <f>IF(C83&gt;0,(D83/C83)*100,"")</f>
        <v>171.82130584192444</v>
      </c>
      <c r="F83" s="32">
        <f>IF(B83&gt;0,(D83/B83)*100,"")</f>
        <v>73.6377025036819</v>
      </c>
      <c r="G83" s="10"/>
      <c r="H83" s="21"/>
      <c r="K83" s="1"/>
    </row>
    <row r="84" spans="1:11" ht="12.75">
      <c r="A84" s="1" t="s">
        <v>27</v>
      </c>
      <c r="B84" s="12">
        <v>118.99</v>
      </c>
      <c r="C84" s="12">
        <v>14.01</v>
      </c>
      <c r="D84" s="11">
        <f>Perustaulukko!R84</f>
        <v>1.5807560137457048</v>
      </c>
      <c r="E84" s="32">
        <f t="shared" si="0"/>
        <v>11.283055058855853</v>
      </c>
      <c r="F84" s="32">
        <f t="shared" si="1"/>
        <v>1.3284780349152912</v>
      </c>
      <c r="G84" s="10"/>
      <c r="H84" s="20"/>
      <c r="K84" s="1"/>
    </row>
    <row r="85" spans="1:11" ht="12.75">
      <c r="A85" s="1" t="s">
        <v>28</v>
      </c>
      <c r="B85" s="12">
        <v>0.04</v>
      </c>
      <c r="C85" s="12">
        <v>0.02</v>
      </c>
      <c r="D85" s="11">
        <f>Perustaulukko!R85</f>
        <v>0.017182130584192445</v>
      </c>
      <c r="E85" s="32">
        <f t="shared" si="0"/>
        <v>85.91065292096222</v>
      </c>
      <c r="F85" s="32">
        <f t="shared" si="1"/>
        <v>42.95532646048111</v>
      </c>
      <c r="G85" s="10"/>
      <c r="H85" s="21"/>
      <c r="K85" s="1"/>
    </row>
    <row r="86" spans="1:11" ht="12.75">
      <c r="A86" s="1" t="s">
        <v>29</v>
      </c>
      <c r="B86" s="12">
        <v>0.23</v>
      </c>
      <c r="C86" s="12">
        <v>0.3</v>
      </c>
      <c r="D86" s="11">
        <f>Perustaulukko!R86</f>
        <v>0.2749140893470791</v>
      </c>
      <c r="E86" s="32">
        <f t="shared" si="0"/>
        <v>91.63802978235971</v>
      </c>
      <c r="F86" s="32">
        <f t="shared" si="1"/>
        <v>119.52786493351266</v>
      </c>
      <c r="G86" s="10"/>
      <c r="H86" s="21"/>
      <c r="K86" s="1"/>
    </row>
    <row r="87" spans="1:11" ht="12.75">
      <c r="A87" s="1" t="s">
        <v>194</v>
      </c>
      <c r="B87" s="12">
        <v>0.02</v>
      </c>
      <c r="C87" s="12">
        <v>0.03</v>
      </c>
      <c r="D87" s="11">
        <f>Perustaulukko!R87</f>
        <v>0.017182130584192445</v>
      </c>
      <c r="E87" s="32">
        <f t="shared" si="0"/>
        <v>57.273768613974816</v>
      </c>
      <c r="F87" s="32">
        <f t="shared" si="1"/>
        <v>85.91065292096222</v>
      </c>
      <c r="G87" s="10"/>
      <c r="H87" s="21"/>
      <c r="K87" s="1"/>
    </row>
    <row r="88" spans="1:11" ht="12.75">
      <c r="A88" s="1" t="s">
        <v>30</v>
      </c>
      <c r="B88" s="12">
        <v>0.2</v>
      </c>
      <c r="C88" s="12">
        <v>0.16</v>
      </c>
      <c r="D88" s="11">
        <f>Perustaulukko!R88</f>
        <v>0.08591065292096221</v>
      </c>
      <c r="E88" s="32">
        <f t="shared" si="0"/>
        <v>53.694158075601386</v>
      </c>
      <c r="F88" s="32">
        <f t="shared" si="1"/>
        <v>42.9553264604811</v>
      </c>
      <c r="G88" s="10"/>
      <c r="H88" s="21"/>
      <c r="K88" s="1"/>
    </row>
    <row r="89" spans="1:11" ht="12.75">
      <c r="A89" s="1" t="s">
        <v>31</v>
      </c>
      <c r="B89" s="12">
        <v>14.96</v>
      </c>
      <c r="C89" s="12">
        <v>9.47</v>
      </c>
      <c r="D89" s="11">
        <f>Perustaulukko!R89</f>
        <v>10.532646048109967</v>
      </c>
      <c r="E89" s="32">
        <f t="shared" si="0"/>
        <v>111.22118319017915</v>
      </c>
      <c r="F89" s="32">
        <f t="shared" si="1"/>
        <v>70.40538802212545</v>
      </c>
      <c r="G89" s="10"/>
      <c r="H89" s="20"/>
      <c r="K89" s="1"/>
    </row>
    <row r="90" spans="1:11" ht="12.75">
      <c r="A90" s="1" t="s">
        <v>32</v>
      </c>
      <c r="B90" s="12">
        <v>40.44</v>
      </c>
      <c r="C90" s="12">
        <v>46.78</v>
      </c>
      <c r="D90" s="11">
        <f>Perustaulukko!R90</f>
        <v>12.663230240549831</v>
      </c>
      <c r="E90" s="32">
        <f t="shared" si="0"/>
        <v>27.0697525449975</v>
      </c>
      <c r="F90" s="32">
        <f t="shared" si="1"/>
        <v>31.313625718471393</v>
      </c>
      <c r="G90" s="10"/>
      <c r="H90" s="20"/>
      <c r="K90" s="1"/>
    </row>
    <row r="91" spans="1:11" ht="12.75">
      <c r="A91" s="1" t="s">
        <v>33</v>
      </c>
      <c r="B91" s="12">
        <v>0.44</v>
      </c>
      <c r="C91" s="12">
        <v>0.03</v>
      </c>
      <c r="D91" s="11">
        <f>Perustaulukko!R91</f>
        <v>0</v>
      </c>
      <c r="E91" s="32">
        <f t="shared" si="0"/>
        <v>0</v>
      </c>
      <c r="F91" s="32">
        <f t="shared" si="1"/>
        <v>0</v>
      </c>
      <c r="G91" s="10"/>
      <c r="H91" s="21"/>
      <c r="K91" s="1"/>
    </row>
    <row r="92" spans="1:11" ht="12.75">
      <c r="A92" s="1" t="s">
        <v>225</v>
      </c>
      <c r="B92" s="12">
        <v>0.02</v>
      </c>
      <c r="C92" s="12">
        <v>0</v>
      </c>
      <c r="D92" s="11">
        <f>Perustaulukko!R92</f>
        <v>0</v>
      </c>
      <c r="E92" s="32">
        <f>IF(C92&gt;0,(D92/C92)*100,"")</f>
      </c>
      <c r="F92" s="32">
        <f>IF(B92&gt;0,(D92/B92)*100,"")</f>
        <v>0</v>
      </c>
      <c r="G92" s="10"/>
      <c r="H92" s="21"/>
      <c r="K92" s="1"/>
    </row>
    <row r="93" spans="1:11" ht="12.75">
      <c r="A93" s="1" t="s">
        <v>195</v>
      </c>
      <c r="B93" s="12">
        <v>0.09</v>
      </c>
      <c r="C93" s="12">
        <v>0</v>
      </c>
      <c r="D93" s="11">
        <f>Perustaulukko!R93</f>
        <v>0.05154639175257733</v>
      </c>
      <c r="E93" s="32">
        <f>IF(C93&gt;0,(D93/C93)*100,"")</f>
      </c>
      <c r="F93" s="32">
        <f>IF(B93&gt;0,(D93/B93)*100,"")</f>
        <v>57.273768613974816</v>
      </c>
      <c r="G93" s="10"/>
      <c r="H93" s="21"/>
      <c r="K93" s="1"/>
    </row>
    <row r="94" spans="1:11" ht="12.75">
      <c r="A94" s="1" t="s">
        <v>109</v>
      </c>
      <c r="B94" s="12">
        <v>0.02</v>
      </c>
      <c r="C94" s="12">
        <v>0.02</v>
      </c>
      <c r="D94" s="11">
        <f>Perustaulukko!R94</f>
        <v>0.017182130584192445</v>
      </c>
      <c r="E94" s="32">
        <f t="shared" si="0"/>
        <v>85.91065292096222</v>
      </c>
      <c r="F94" s="32">
        <f t="shared" si="1"/>
        <v>85.91065292096222</v>
      </c>
      <c r="G94" s="10"/>
      <c r="H94" s="21"/>
      <c r="K94" s="1"/>
    </row>
    <row r="95" spans="1:11" ht="12.75">
      <c r="A95" s="1" t="s">
        <v>34</v>
      </c>
      <c r="B95" s="12">
        <v>9.32</v>
      </c>
      <c r="C95" s="12">
        <v>5.72</v>
      </c>
      <c r="D95" s="11">
        <f>Perustaulukko!R95</f>
        <v>4.862542955326462</v>
      </c>
      <c r="E95" s="32">
        <f t="shared" si="0"/>
        <v>85.0094922259871</v>
      </c>
      <c r="F95" s="32">
        <f t="shared" si="1"/>
        <v>52.17320767517663</v>
      </c>
      <c r="G95" s="10"/>
      <c r="H95" s="21"/>
      <c r="K95" s="1"/>
    </row>
    <row r="96" spans="1:11" ht="12.75">
      <c r="A96" s="1" t="s">
        <v>35</v>
      </c>
      <c r="B96" s="12">
        <v>0.27</v>
      </c>
      <c r="C96" s="12">
        <v>0.05</v>
      </c>
      <c r="D96" s="11">
        <f>Perustaulukko!R96</f>
        <v>0.03436426116838489</v>
      </c>
      <c r="E96" s="32">
        <f t="shared" si="0"/>
        <v>68.72852233676977</v>
      </c>
      <c r="F96" s="32">
        <f t="shared" si="1"/>
        <v>12.727504136438847</v>
      </c>
      <c r="G96" s="10"/>
      <c r="H96" s="21"/>
      <c r="K96" s="1"/>
    </row>
    <row r="97" spans="1:11" ht="12.75">
      <c r="A97" s="1" t="s">
        <v>36</v>
      </c>
      <c r="B97" s="12">
        <v>4.72</v>
      </c>
      <c r="C97" s="12">
        <v>2.7</v>
      </c>
      <c r="D97" s="11">
        <f>Perustaulukko!R97</f>
        <v>2.0274914089347083</v>
      </c>
      <c r="E97" s="32">
        <f t="shared" si="0"/>
        <v>75.09227440498918</v>
      </c>
      <c r="F97" s="32">
        <f t="shared" si="1"/>
        <v>42.95532646048111</v>
      </c>
      <c r="G97" s="10"/>
      <c r="H97" s="21"/>
      <c r="K97" s="1"/>
    </row>
    <row r="98" spans="1:11" ht="12.75">
      <c r="A98" s="1" t="s">
        <v>37</v>
      </c>
      <c r="B98" s="12">
        <v>3.13</v>
      </c>
      <c r="C98" s="12">
        <v>1.26</v>
      </c>
      <c r="D98" s="11">
        <f>Perustaulukko!R98</f>
        <v>0.9450171821305844</v>
      </c>
      <c r="E98" s="32">
        <f t="shared" si="0"/>
        <v>75.0013636611575</v>
      </c>
      <c r="F98" s="32">
        <f t="shared" si="1"/>
        <v>30.192242240593753</v>
      </c>
      <c r="G98" s="10"/>
      <c r="H98" s="20"/>
      <c r="K98" s="1"/>
    </row>
    <row r="99" spans="1:11" ht="12.75">
      <c r="A99" s="1" t="s">
        <v>38</v>
      </c>
      <c r="B99" s="12">
        <v>2.72</v>
      </c>
      <c r="C99" s="12">
        <v>2.07</v>
      </c>
      <c r="D99" s="11">
        <f>Perustaulukko!R99</f>
        <v>1.6323024054982822</v>
      </c>
      <c r="E99" s="32">
        <f t="shared" si="0"/>
        <v>78.8551886714146</v>
      </c>
      <c r="F99" s="32">
        <f t="shared" si="1"/>
        <v>60.01111784920155</v>
      </c>
      <c r="G99" s="10"/>
      <c r="H99" s="20"/>
      <c r="K99" s="1"/>
    </row>
    <row r="100" spans="1:11" ht="12.75">
      <c r="A100" s="1" t="s">
        <v>39</v>
      </c>
      <c r="B100" s="12">
        <v>4.06</v>
      </c>
      <c r="C100" s="12">
        <v>2.95</v>
      </c>
      <c r="D100" s="11">
        <f>Perustaulukko!R100</f>
        <v>2.439862542955327</v>
      </c>
      <c r="E100" s="32">
        <f t="shared" si="0"/>
        <v>82.70720484594328</v>
      </c>
      <c r="F100" s="32">
        <f t="shared" si="1"/>
        <v>60.09513652599329</v>
      </c>
      <c r="G100" s="10"/>
      <c r="H100" s="20"/>
      <c r="K100" s="1"/>
    </row>
    <row r="101" spans="1:11" ht="12.75">
      <c r="A101" s="1" t="s">
        <v>40</v>
      </c>
      <c r="B101" s="12">
        <v>57.78</v>
      </c>
      <c r="C101" s="12">
        <v>59.38</v>
      </c>
      <c r="D101" s="11">
        <f>Perustaulukko!R101</f>
        <v>63.59106529209623</v>
      </c>
      <c r="E101" s="32">
        <f t="shared" si="0"/>
        <v>107.09172329420045</v>
      </c>
      <c r="F101" s="32">
        <f t="shared" si="1"/>
        <v>110.05722618915928</v>
      </c>
      <c r="G101" s="10"/>
      <c r="H101" s="20"/>
      <c r="K101" s="1"/>
    </row>
    <row r="102" spans="1:11" ht="12.75">
      <c r="A102" s="1" t="s">
        <v>41</v>
      </c>
      <c r="B102" s="12">
        <v>85.02</v>
      </c>
      <c r="C102" s="12">
        <v>72.35</v>
      </c>
      <c r="D102" s="11">
        <f>Perustaulukko!R102</f>
        <v>89.8281786941581</v>
      </c>
      <c r="E102" s="32">
        <f t="shared" si="0"/>
        <v>124.15781436649358</v>
      </c>
      <c r="F102" s="32">
        <f t="shared" si="1"/>
        <v>105.655350146034</v>
      </c>
      <c r="G102" s="10"/>
      <c r="H102" s="20"/>
      <c r="K102" s="1"/>
    </row>
    <row r="103" spans="1:11" ht="12.75">
      <c r="A103" s="1" t="s">
        <v>72</v>
      </c>
      <c r="B103" s="12">
        <v>0.02</v>
      </c>
      <c r="C103" s="12">
        <v>0.02</v>
      </c>
      <c r="D103" s="11">
        <f>Perustaulukko!R103</f>
        <v>0</v>
      </c>
      <c r="E103" s="32">
        <f t="shared" si="0"/>
        <v>0</v>
      </c>
      <c r="F103" s="32">
        <f t="shared" si="1"/>
        <v>0</v>
      </c>
      <c r="G103" s="10"/>
      <c r="H103" s="21"/>
      <c r="K103" s="1"/>
    </row>
    <row r="104" spans="1:11" ht="12.75">
      <c r="A104" s="1" t="s">
        <v>42</v>
      </c>
      <c r="B104" s="12">
        <v>2.58</v>
      </c>
      <c r="C104" s="12">
        <v>1.19</v>
      </c>
      <c r="D104" s="11">
        <f>Perustaulukko!R104</f>
        <v>1.9587628865979385</v>
      </c>
      <c r="E104" s="32">
        <f t="shared" si="0"/>
        <v>164.60192324352425</v>
      </c>
      <c r="F104" s="32">
        <f t="shared" si="1"/>
        <v>75.92104211619916</v>
      </c>
      <c r="G104" s="10"/>
      <c r="H104" s="20"/>
      <c r="K104" s="1"/>
    </row>
    <row r="105" spans="1:11" ht="12.75">
      <c r="A105" s="1" t="s">
        <v>43</v>
      </c>
      <c r="B105" s="12">
        <v>0.39</v>
      </c>
      <c r="C105" s="12">
        <v>0.31</v>
      </c>
      <c r="D105" s="11">
        <f>Perustaulukko!R105</f>
        <v>0.2749140893470791</v>
      </c>
      <c r="E105" s="32">
        <f t="shared" si="0"/>
        <v>88.6819643055094</v>
      </c>
      <c r="F105" s="32">
        <f t="shared" si="1"/>
        <v>70.4907921402767</v>
      </c>
      <c r="G105" s="10"/>
      <c r="H105" s="21"/>
      <c r="K105" s="1"/>
    </row>
    <row r="106" spans="1:11" ht="12.75">
      <c r="A106" s="1" t="s">
        <v>44</v>
      </c>
      <c r="B106" s="12">
        <v>7.6</v>
      </c>
      <c r="C106" s="12">
        <v>2.81</v>
      </c>
      <c r="D106" s="11">
        <f>Perustaulukko!R106</f>
        <v>3.522336769759451</v>
      </c>
      <c r="E106" s="32">
        <f t="shared" si="0"/>
        <v>125.35006298076338</v>
      </c>
      <c r="F106" s="32">
        <f t="shared" si="1"/>
        <v>46.34653644420331</v>
      </c>
      <c r="G106" s="10"/>
      <c r="H106" s="20"/>
      <c r="K106" s="1"/>
    </row>
    <row r="107" spans="1:11" ht="12.75">
      <c r="A107" s="1" t="s">
        <v>45</v>
      </c>
      <c r="B107" s="12">
        <v>14.02</v>
      </c>
      <c r="C107" s="12">
        <v>13.57</v>
      </c>
      <c r="D107" s="11">
        <f>Perustaulukko!R107</f>
        <v>16.52920962199313</v>
      </c>
      <c r="E107" s="32">
        <f t="shared" si="0"/>
        <v>121.80699795131267</v>
      </c>
      <c r="F107" s="32">
        <f t="shared" si="1"/>
        <v>117.89735821678408</v>
      </c>
      <c r="G107" s="10"/>
      <c r="H107" s="20"/>
      <c r="K107" s="1"/>
    </row>
    <row r="108" spans="1:11" ht="12.75">
      <c r="A108" s="1" t="s">
        <v>167</v>
      </c>
      <c r="B108" s="12">
        <v>0.02</v>
      </c>
      <c r="C108" s="12">
        <v>0.02</v>
      </c>
      <c r="D108" s="11">
        <f>Perustaulukko!R108</f>
        <v>0.06872852233676978</v>
      </c>
      <c r="E108" s="32">
        <f>IF(C108&gt;0,(D108/C108)*100,"")</f>
        <v>343.6426116838489</v>
      </c>
      <c r="F108" s="32">
        <f>IF(B108&gt;0,(D108/B108)*100,"")</f>
        <v>343.6426116838489</v>
      </c>
      <c r="G108" s="10"/>
      <c r="H108" s="20"/>
      <c r="K108" s="1"/>
    </row>
    <row r="109" spans="1:11" ht="12.75">
      <c r="A109" s="1" t="s">
        <v>46</v>
      </c>
      <c r="B109" s="12">
        <v>62.76</v>
      </c>
      <c r="C109" s="12">
        <v>43.01</v>
      </c>
      <c r="D109" s="11">
        <f>Perustaulukko!R109</f>
        <v>57.45704467353953</v>
      </c>
      <c r="E109" s="32">
        <f t="shared" si="0"/>
        <v>133.5899666903965</v>
      </c>
      <c r="F109" s="32">
        <f t="shared" si="1"/>
        <v>91.55042172329433</v>
      </c>
      <c r="G109" s="10"/>
      <c r="H109" s="20"/>
      <c r="K109" s="1"/>
    </row>
    <row r="110" spans="1:11" ht="12.75">
      <c r="A110" s="1" t="s">
        <v>100</v>
      </c>
      <c r="B110" s="12">
        <v>0.02</v>
      </c>
      <c r="C110" s="12">
        <v>0</v>
      </c>
      <c r="D110" s="11">
        <f>Perustaulukko!R110</f>
        <v>0.08591065292096221</v>
      </c>
      <c r="E110" s="32">
        <f aca="true" t="shared" si="6" ref="E110:E140">IF(C110&gt;0,(D110/C110)*100,"")</f>
      </c>
      <c r="F110" s="32">
        <f aca="true" t="shared" si="7" ref="F110:F140">IF(B110&gt;0,(D110/B110)*100,"")</f>
        <v>429.5532646048111</v>
      </c>
      <c r="G110" s="10"/>
      <c r="H110" s="21"/>
      <c r="K110" s="1"/>
    </row>
    <row r="111" spans="1:11" ht="12.75">
      <c r="A111" s="1" t="s">
        <v>47</v>
      </c>
      <c r="B111" s="12">
        <v>32.01</v>
      </c>
      <c r="C111" s="12">
        <v>26.37</v>
      </c>
      <c r="D111" s="11">
        <f>Perustaulukko!R111</f>
        <v>36.048109965635746</v>
      </c>
      <c r="E111" s="32">
        <f t="shared" si="6"/>
        <v>136.7012133698739</v>
      </c>
      <c r="F111" s="32">
        <f t="shared" si="7"/>
        <v>112.61515140779676</v>
      </c>
      <c r="G111" s="10"/>
      <c r="H111" s="20"/>
      <c r="K111" s="1"/>
    </row>
    <row r="112" spans="1:11" ht="12.75">
      <c r="A112" s="1" t="s">
        <v>48</v>
      </c>
      <c r="B112" s="12">
        <v>8.13</v>
      </c>
      <c r="C112" s="12">
        <v>7.07</v>
      </c>
      <c r="D112" s="11">
        <f>Perustaulukko!R112</f>
        <v>9.793814432989693</v>
      </c>
      <c r="E112" s="32">
        <f t="shared" si="6"/>
        <v>138.52637104653033</v>
      </c>
      <c r="F112" s="32">
        <f t="shared" si="7"/>
        <v>120.46512217699498</v>
      </c>
      <c r="G112" s="10"/>
      <c r="H112" s="20"/>
      <c r="K112" s="1"/>
    </row>
    <row r="113" spans="1:11" ht="12.75">
      <c r="A113" s="1" t="s">
        <v>49</v>
      </c>
      <c r="B113" s="12">
        <v>1.26</v>
      </c>
      <c r="C113" s="12">
        <v>0.19</v>
      </c>
      <c r="D113" s="11">
        <f>Perustaulukko!R113</f>
        <v>0.2749140893470791</v>
      </c>
      <c r="E113" s="32">
        <f t="shared" si="6"/>
        <v>144.6916259721469</v>
      </c>
      <c r="F113" s="32">
        <f t="shared" si="7"/>
        <v>21.818578519609453</v>
      </c>
      <c r="G113" s="10"/>
      <c r="H113" s="21"/>
      <c r="K113" s="1"/>
    </row>
    <row r="114" spans="1:11" ht="12.75">
      <c r="A114" s="1" t="s">
        <v>50</v>
      </c>
      <c r="B114" s="12">
        <v>8.24</v>
      </c>
      <c r="C114" s="12">
        <v>8.13</v>
      </c>
      <c r="D114" s="11">
        <f>Perustaulukko!R114</f>
        <v>6.924398625429554</v>
      </c>
      <c r="E114" s="32">
        <f t="shared" si="6"/>
        <v>85.17095480233154</v>
      </c>
      <c r="F114" s="32">
        <f t="shared" si="7"/>
        <v>84.0339639008441</v>
      </c>
      <c r="G114" s="10"/>
      <c r="H114" s="20"/>
      <c r="I114" s="20"/>
      <c r="K114" s="1"/>
    </row>
    <row r="115" spans="1:11" ht="12.75">
      <c r="A115" s="1" t="s">
        <v>51</v>
      </c>
      <c r="B115" s="12">
        <v>42.42</v>
      </c>
      <c r="C115" s="12">
        <v>35.25</v>
      </c>
      <c r="D115" s="11">
        <f>Perustaulukko!R115</f>
        <v>35.206185567010316</v>
      </c>
      <c r="E115" s="32">
        <f t="shared" si="6"/>
        <v>99.87570373619947</v>
      </c>
      <c r="F115" s="32">
        <f t="shared" si="7"/>
        <v>82.99430826735104</v>
      </c>
      <c r="G115" s="10"/>
      <c r="H115" s="20"/>
      <c r="K115" s="1"/>
    </row>
    <row r="116" spans="1:11" ht="12.75">
      <c r="A116" s="1" t="s">
        <v>52</v>
      </c>
      <c r="B116" s="12">
        <v>2.35</v>
      </c>
      <c r="C116" s="12">
        <v>1.73</v>
      </c>
      <c r="D116" s="11">
        <f>Perustaulukko!R116</f>
        <v>1.6494845360824746</v>
      </c>
      <c r="E116" s="32">
        <f t="shared" si="6"/>
        <v>95.3459269411835</v>
      </c>
      <c r="F116" s="32">
        <f t="shared" si="7"/>
        <v>70.19083132265848</v>
      </c>
      <c r="G116" s="10"/>
      <c r="H116" s="21"/>
      <c r="K116" s="1"/>
    </row>
    <row r="117" spans="1:11" ht="12.75">
      <c r="A117" s="1" t="s">
        <v>53</v>
      </c>
      <c r="B117" s="12">
        <v>2.67</v>
      </c>
      <c r="C117" s="12">
        <v>1.68</v>
      </c>
      <c r="D117" s="11">
        <f>Perustaulukko!R117</f>
        <v>0.9621993127147768</v>
      </c>
      <c r="E117" s="32">
        <f t="shared" si="6"/>
        <v>57.27376861397481</v>
      </c>
      <c r="F117" s="32">
        <f t="shared" si="7"/>
        <v>36.037427442501</v>
      </c>
      <c r="G117" s="10"/>
      <c r="H117" s="21"/>
      <c r="K117" s="1"/>
    </row>
    <row r="118" spans="1:11" ht="12.75">
      <c r="A118" s="1" t="s">
        <v>54</v>
      </c>
      <c r="B118" s="12">
        <v>15.77</v>
      </c>
      <c r="C118" s="12">
        <v>17.42</v>
      </c>
      <c r="D118" s="11">
        <f>Perustaulukko!R118</f>
        <v>17.268041237113405</v>
      </c>
      <c r="E118" s="32">
        <f t="shared" si="6"/>
        <v>99.12767644726408</v>
      </c>
      <c r="F118" s="32">
        <f t="shared" si="7"/>
        <v>109.49931031777682</v>
      </c>
      <c r="G118" s="10"/>
      <c r="H118" s="20"/>
      <c r="K118" s="1"/>
    </row>
    <row r="119" spans="1:11" ht="12.75">
      <c r="A119" s="1" t="s">
        <v>55</v>
      </c>
      <c r="B119" s="12">
        <v>6.99</v>
      </c>
      <c r="C119" s="12">
        <v>9.3</v>
      </c>
      <c r="D119" s="11">
        <f>Perustaulukko!R119</f>
        <v>3.6597938144329905</v>
      </c>
      <c r="E119" s="32">
        <f t="shared" si="6"/>
        <v>39.35262166056979</v>
      </c>
      <c r="F119" s="32">
        <f t="shared" si="7"/>
        <v>52.35756529947053</v>
      </c>
      <c r="G119" s="10"/>
      <c r="H119" s="21"/>
      <c r="K119" s="1"/>
    </row>
    <row r="120" spans="1:11" ht="12.75">
      <c r="A120" s="1" t="s">
        <v>56</v>
      </c>
      <c r="B120" s="12">
        <v>25.64</v>
      </c>
      <c r="C120" s="12">
        <v>54.05</v>
      </c>
      <c r="D120" s="11">
        <f>Perustaulukko!R120</f>
        <v>19.243986254295535</v>
      </c>
      <c r="E120" s="32">
        <f t="shared" si="6"/>
        <v>35.60404487381228</v>
      </c>
      <c r="F120" s="32">
        <f t="shared" si="7"/>
        <v>75.05454857369554</v>
      </c>
      <c r="G120" s="10"/>
      <c r="H120" s="20"/>
      <c r="K120" s="1"/>
    </row>
    <row r="121" spans="1:11" ht="12.75">
      <c r="A121" s="1" t="s">
        <v>57</v>
      </c>
      <c r="B121" s="12">
        <v>0.07</v>
      </c>
      <c r="C121" s="12">
        <v>0.55</v>
      </c>
      <c r="D121" s="11">
        <f>Perustaulukko!R121</f>
        <v>0.06872852233676978</v>
      </c>
      <c r="E121" s="32">
        <f t="shared" si="6"/>
        <v>12.496094970321776</v>
      </c>
      <c r="F121" s="32">
        <f t="shared" si="7"/>
        <v>98.18360333824253</v>
      </c>
      <c r="G121" s="10"/>
      <c r="H121" s="21"/>
      <c r="K121" s="1"/>
    </row>
    <row r="122" spans="1:11" ht="12.75">
      <c r="A122" s="1" t="s">
        <v>196</v>
      </c>
      <c r="B122" s="12">
        <v>0</v>
      </c>
      <c r="C122" s="12">
        <v>0</v>
      </c>
      <c r="D122" s="11">
        <f>Perustaulukko!R122</f>
        <v>0</v>
      </c>
      <c r="E122" s="32">
        <f>IF(C122&gt;0,(D122/C122)*100,"")</f>
      </c>
      <c r="F122" s="32">
        <f>IF(B122&gt;0,(D122/B122)*100,"")</f>
      </c>
      <c r="G122" s="10"/>
      <c r="H122" s="21"/>
      <c r="K122" s="1"/>
    </row>
    <row r="123" spans="1:11" ht="12.75">
      <c r="A123" s="1" t="s">
        <v>58</v>
      </c>
      <c r="B123" s="12">
        <v>27.22</v>
      </c>
      <c r="C123" s="12">
        <v>14.68</v>
      </c>
      <c r="D123" s="11">
        <f>Perustaulukko!R123</f>
        <v>9.209621993127149</v>
      </c>
      <c r="E123" s="32">
        <f t="shared" si="6"/>
        <v>62.73584463983072</v>
      </c>
      <c r="F123" s="32">
        <f t="shared" si="7"/>
        <v>33.834026425889604</v>
      </c>
      <c r="G123" s="10"/>
      <c r="H123" s="20"/>
      <c r="K123" s="1"/>
    </row>
    <row r="124" spans="1:11" ht="12.75">
      <c r="A124" s="1" t="s">
        <v>59</v>
      </c>
      <c r="B124" s="12">
        <v>0</v>
      </c>
      <c r="C124" s="12">
        <v>0</v>
      </c>
      <c r="D124" s="11">
        <f>Perustaulukko!R124</f>
        <v>0.017182130584192445</v>
      </c>
      <c r="E124" s="32">
        <f t="shared" si="6"/>
      </c>
      <c r="F124" s="32">
        <f t="shared" si="7"/>
      </c>
      <c r="G124" s="10"/>
      <c r="H124" s="21"/>
      <c r="K124" s="1"/>
    </row>
    <row r="125" spans="1:11" ht="12.75">
      <c r="A125" s="1" t="s">
        <v>60</v>
      </c>
      <c r="B125" s="12">
        <v>6.33</v>
      </c>
      <c r="C125" s="12">
        <v>3.38</v>
      </c>
      <c r="D125" s="11">
        <f>Perustaulukko!R125</f>
        <v>2.1477663230240553</v>
      </c>
      <c r="E125" s="32">
        <f t="shared" si="6"/>
        <v>63.543382337989804</v>
      </c>
      <c r="F125" s="32">
        <f t="shared" si="7"/>
        <v>33.929957709700716</v>
      </c>
      <c r="G125" s="10"/>
      <c r="H125" s="21"/>
      <c r="K125" s="1"/>
    </row>
    <row r="126" spans="1:11" ht="12.75">
      <c r="A126" s="1" t="s">
        <v>61</v>
      </c>
      <c r="B126" s="12">
        <v>0.96</v>
      </c>
      <c r="C126" s="12">
        <v>0.79</v>
      </c>
      <c r="D126" s="11">
        <f>Perustaulukko!R126</f>
        <v>0.4982817869415809</v>
      </c>
      <c r="E126" s="32">
        <f t="shared" si="6"/>
        <v>63.07364391665581</v>
      </c>
      <c r="F126" s="32">
        <f t="shared" si="7"/>
        <v>51.90435280641468</v>
      </c>
      <c r="G126" s="10"/>
      <c r="H126" s="20"/>
      <c r="K126" s="1"/>
    </row>
    <row r="127" spans="1:11" ht="12.75">
      <c r="A127" s="1" t="s">
        <v>276</v>
      </c>
      <c r="B127" s="12">
        <v>0.02</v>
      </c>
      <c r="C127" s="12">
        <v>0</v>
      </c>
      <c r="D127" s="11">
        <f>Perustaulukko!R127</f>
        <v>0</v>
      </c>
      <c r="E127" s="32">
        <f>IF(C127&gt;0,(D127/C127)*100,"")</f>
      </c>
      <c r="F127" s="32">
        <f>IF(B127&gt;0,(D127/B127)*100,"")</f>
        <v>0</v>
      </c>
      <c r="G127" s="10"/>
      <c r="H127" s="20"/>
      <c r="K127" s="1"/>
    </row>
    <row r="128" spans="1:11" ht="12.75">
      <c r="A128" s="1" t="s">
        <v>62</v>
      </c>
      <c r="B128" s="12">
        <v>0.44</v>
      </c>
      <c r="C128" s="12">
        <v>0.9</v>
      </c>
      <c r="D128" s="11">
        <f>Perustaulukko!R128</f>
        <v>0.22336769759450176</v>
      </c>
      <c r="E128" s="32">
        <f t="shared" si="6"/>
        <v>24.81863306605575</v>
      </c>
      <c r="F128" s="32">
        <f t="shared" si="7"/>
        <v>50.765385816932216</v>
      </c>
      <c r="G128" s="10"/>
      <c r="H128" s="21"/>
      <c r="K128" s="1"/>
    </row>
    <row r="129" spans="1:11" ht="12.75">
      <c r="A129" s="1" t="s">
        <v>63</v>
      </c>
      <c r="B129" s="12">
        <v>16.89</v>
      </c>
      <c r="C129" s="12">
        <v>11.4</v>
      </c>
      <c r="D129" s="11">
        <f>Perustaulukko!R129</f>
        <v>5.395189003436427</v>
      </c>
      <c r="E129" s="32">
        <f t="shared" si="6"/>
        <v>47.32621932838971</v>
      </c>
      <c r="F129" s="32">
        <f t="shared" si="7"/>
        <v>31.94309652715469</v>
      </c>
      <c r="G129" s="10"/>
      <c r="H129" s="20"/>
      <c r="K129" s="1"/>
    </row>
    <row r="130" spans="1:11" ht="12.75">
      <c r="A130" s="1" t="s">
        <v>164</v>
      </c>
      <c r="B130" s="12">
        <v>0.34</v>
      </c>
      <c r="C130" s="12">
        <v>0</v>
      </c>
      <c r="D130" s="11">
        <f>Perustaulukko!R130</f>
        <v>0</v>
      </c>
      <c r="E130" s="32">
        <f>IF(C130&gt;0,(D130/C130)*100,"")</f>
      </c>
      <c r="F130" s="32">
        <f>IF(B130&gt;0,(D130/B130)*100,"")</f>
        <v>0</v>
      </c>
      <c r="G130" s="10"/>
      <c r="H130" s="20"/>
      <c r="K130" s="1"/>
    </row>
    <row r="131" spans="1:11" ht="12.75">
      <c r="A131" s="1" t="s">
        <v>81</v>
      </c>
      <c r="B131" s="12">
        <v>0.07</v>
      </c>
      <c r="C131" s="12">
        <v>0.05</v>
      </c>
      <c r="D131" s="11">
        <f>Perustaulukko!R131</f>
        <v>0.08591065292096221</v>
      </c>
      <c r="E131" s="32">
        <f t="shared" si="6"/>
        <v>171.8213058419244</v>
      </c>
      <c r="F131" s="32">
        <f t="shared" si="7"/>
        <v>122.72950417280315</v>
      </c>
      <c r="G131" s="10"/>
      <c r="H131" s="21"/>
      <c r="K131" s="1"/>
    </row>
    <row r="132" spans="1:13" ht="12.75">
      <c r="A132" s="1" t="s">
        <v>87</v>
      </c>
      <c r="B132" s="12">
        <v>0</v>
      </c>
      <c r="C132" s="12">
        <v>0.02</v>
      </c>
      <c r="D132" s="11">
        <f>Perustaulukko!R132</f>
        <v>0.03436426116838489</v>
      </c>
      <c r="E132" s="32">
        <f t="shared" si="6"/>
        <v>171.82130584192444</v>
      </c>
      <c r="F132" s="32">
        <f t="shared" si="7"/>
      </c>
      <c r="G132" s="10"/>
      <c r="H132" s="21"/>
      <c r="K132" s="1"/>
      <c r="M132" t="s">
        <v>251</v>
      </c>
    </row>
    <row r="133" spans="1:11" ht="12.75">
      <c r="A133" s="1" t="s">
        <v>226</v>
      </c>
      <c r="B133" s="12">
        <v>0</v>
      </c>
      <c r="C133" s="12">
        <v>0</v>
      </c>
      <c r="D133" s="11">
        <f>Perustaulukko!R133</f>
        <v>0</v>
      </c>
      <c r="E133" s="32">
        <f t="shared" si="6"/>
      </c>
      <c r="F133" s="32">
        <f t="shared" si="7"/>
      </c>
      <c r="G133" s="10"/>
      <c r="H133" s="21"/>
      <c r="K133" s="1"/>
    </row>
    <row r="134" spans="1:11" ht="12.75">
      <c r="A134" s="1" t="s">
        <v>64</v>
      </c>
      <c r="B134" s="12">
        <v>40.62</v>
      </c>
      <c r="C134" s="12">
        <v>57.16</v>
      </c>
      <c r="D134" s="11">
        <f>Perustaulukko!R134</f>
        <v>27.955326460481103</v>
      </c>
      <c r="E134" s="32">
        <f t="shared" si="6"/>
        <v>48.907149161093606</v>
      </c>
      <c r="F134" s="32">
        <f t="shared" si="7"/>
        <v>68.82158163584712</v>
      </c>
      <c r="G134" s="10"/>
      <c r="H134" s="20"/>
      <c r="K134" s="1"/>
    </row>
    <row r="135" spans="1:11" ht="12.75">
      <c r="A135" s="1" t="s">
        <v>255</v>
      </c>
      <c r="B135" s="12">
        <v>0</v>
      </c>
      <c r="C135" s="12">
        <v>0</v>
      </c>
      <c r="D135" s="11">
        <f>Perustaulukko!R135</f>
        <v>0</v>
      </c>
      <c r="E135" s="32">
        <f>IF(C135&gt;0,(D135/C135)*100,"")</f>
      </c>
      <c r="F135" s="32">
        <f>IF(B135&gt;0,(D135/B135)*100,"")</f>
      </c>
      <c r="G135" s="10"/>
      <c r="H135" s="20"/>
      <c r="K135" s="1"/>
    </row>
    <row r="136" spans="1:11" ht="12.75">
      <c r="A136" s="1" t="s">
        <v>211</v>
      </c>
      <c r="B136" s="12">
        <v>0</v>
      </c>
      <c r="C136" s="12">
        <v>0</v>
      </c>
      <c r="D136" s="11">
        <f>Perustaulukko!R136</f>
        <v>0</v>
      </c>
      <c r="E136" s="32">
        <f>IF(C136&gt;0,(D136/C136)*100,"")</f>
      </c>
      <c r="F136" s="32">
        <f>IF(B136&gt;0,(D136/B136)*100,"")</f>
      </c>
      <c r="G136" s="10"/>
      <c r="H136" s="20"/>
      <c r="K136" s="1"/>
    </row>
    <row r="137" spans="1:11" ht="12.75">
      <c r="A137" s="1" t="s">
        <v>297</v>
      </c>
      <c r="B137" s="12">
        <v>0</v>
      </c>
      <c r="C137" s="12">
        <v>0.02</v>
      </c>
      <c r="D137" s="11">
        <f>Perustaulukko!R137</f>
        <v>0.017182130584192445</v>
      </c>
      <c r="E137" s="32">
        <f>IF(C137&gt;0,(D137/C137)*100,"")</f>
        <v>85.91065292096222</v>
      </c>
      <c r="F137" s="32">
        <f>IF(B137&gt;0,(D137/B137)*100,"")</f>
      </c>
      <c r="G137" s="10"/>
      <c r="H137" s="20"/>
      <c r="K137" s="1"/>
    </row>
    <row r="138" spans="1:11" ht="13.5" thickBot="1">
      <c r="A138" s="33" t="s">
        <v>84</v>
      </c>
      <c r="B138" s="34">
        <v>0.09</v>
      </c>
      <c r="C138" s="34">
        <v>0</v>
      </c>
      <c r="D138" s="45">
        <f>Perustaulukko!R138</f>
        <v>0.03436426116838489</v>
      </c>
      <c r="E138" s="46">
        <f t="shared" si="6"/>
      </c>
      <c r="F138" s="35">
        <f t="shared" si="7"/>
        <v>38.182512409316544</v>
      </c>
      <c r="G138" s="10"/>
      <c r="K138" s="1"/>
    </row>
    <row r="139" spans="1:11" ht="12.75">
      <c r="A139" s="1" t="s">
        <v>112</v>
      </c>
      <c r="B139" s="67">
        <v>924</v>
      </c>
      <c r="C139" s="24">
        <v>693</v>
      </c>
      <c r="D139" s="30">
        <f>Perustaulukko!R139</f>
        <v>716.5979381443302</v>
      </c>
      <c r="E139" s="32">
        <f t="shared" si="6"/>
        <v>103.40518587941273</v>
      </c>
      <c r="F139" s="32">
        <f t="shared" si="7"/>
        <v>77.55388940955955</v>
      </c>
      <c r="G139" s="47"/>
      <c r="K139" s="1"/>
    </row>
    <row r="140" spans="1:11" ht="12.75">
      <c r="A140" s="1" t="s">
        <v>122</v>
      </c>
      <c r="B140" s="67">
        <v>108</v>
      </c>
      <c r="C140" s="24">
        <v>92</v>
      </c>
      <c r="D140" s="30">
        <f>Perustaulukko!R140</f>
        <v>102</v>
      </c>
      <c r="E140" s="32">
        <f t="shared" si="6"/>
        <v>110.86956521739131</v>
      </c>
      <c r="F140" s="32">
        <f t="shared" si="7"/>
        <v>94.44444444444444</v>
      </c>
      <c r="G140" s="47"/>
      <c r="K140" s="1"/>
    </row>
    <row r="141" spans="3:11" ht="12.75">
      <c r="C141" s="23"/>
      <c r="K141" s="1"/>
    </row>
    <row r="142" spans="3:11" ht="12.75">
      <c r="C142" s="23"/>
      <c r="K142" s="1"/>
    </row>
    <row r="143" spans="3:11" ht="12.75">
      <c r="C143" s="23"/>
      <c r="K143" s="1"/>
    </row>
    <row r="144" spans="3:11" ht="12.75">
      <c r="C144" s="23"/>
      <c r="K144" s="1"/>
    </row>
    <row r="145" spans="3:11" ht="12.75">
      <c r="C145" s="23"/>
      <c r="K145" s="1"/>
    </row>
    <row r="146" spans="3:11" ht="12.75">
      <c r="C146" s="23"/>
      <c r="K146" s="1"/>
    </row>
    <row r="147" ht="12.75">
      <c r="C147" s="23"/>
    </row>
    <row r="148" ht="12.75">
      <c r="C148" s="23"/>
    </row>
    <row r="149" ht="12.75">
      <c r="C149" s="23"/>
    </row>
    <row r="150" ht="12.75">
      <c r="C150" s="23"/>
    </row>
    <row r="151" ht="12.75">
      <c r="C151" s="23"/>
    </row>
    <row r="152" ht="12.75">
      <c r="C152" s="23"/>
    </row>
    <row r="153" ht="12.75">
      <c r="C153" s="23"/>
    </row>
    <row r="154" ht="12.75">
      <c r="C154" s="23"/>
    </row>
    <row r="155" ht="12.75">
      <c r="C155" s="23"/>
    </row>
    <row r="156" ht="12.75">
      <c r="C156" s="23"/>
    </row>
    <row r="157" ht="12.75">
      <c r="C157" s="23"/>
    </row>
    <row r="158" ht="12.75">
      <c r="C158" s="23"/>
    </row>
    <row r="159" ht="12.75">
      <c r="C159" s="23"/>
    </row>
    <row r="160" ht="12.75">
      <c r="C160" s="23"/>
    </row>
    <row r="161" ht="12.75">
      <c r="C161" s="25"/>
    </row>
    <row r="162" ht="12.75">
      <c r="C162" s="2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selection activeCell="K47" sqref="K47"/>
    </sheetView>
  </sheetViews>
  <sheetFormatPr defaultColWidth="9.140625" defaultRowHeight="12.75"/>
  <cols>
    <col min="3" max="3" width="15.7109375" style="0" customWidth="1"/>
  </cols>
  <sheetData>
    <row r="1" spans="1:12" s="1" customFormat="1" ht="12.75">
      <c r="A1" s="91" t="s">
        <v>178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7:12" ht="12.75">
      <c r="G2" s="89" t="s">
        <v>128</v>
      </c>
      <c r="H2" s="90"/>
      <c r="I2" s="90"/>
      <c r="J2" s="90"/>
      <c r="K2" s="90"/>
      <c r="L2" s="90"/>
    </row>
    <row r="3" spans="1:5" s="1" customFormat="1" ht="12.75">
      <c r="A3" s="1" t="s">
        <v>207</v>
      </c>
      <c r="B3" s="1" t="s">
        <v>208</v>
      </c>
      <c r="D3" s="1" t="s">
        <v>206</v>
      </c>
      <c r="E3" s="2"/>
    </row>
    <row r="4" spans="1:4" s="1" customFormat="1" ht="12.75">
      <c r="A4" s="1" t="s">
        <v>184</v>
      </c>
      <c r="B4" s="1" t="s">
        <v>185</v>
      </c>
      <c r="D4" s="1" t="s">
        <v>306</v>
      </c>
    </row>
    <row r="5" spans="1:4" s="1" customFormat="1" ht="12.75">
      <c r="A5" s="1" t="s">
        <v>223</v>
      </c>
      <c r="B5" s="1" t="s">
        <v>224</v>
      </c>
      <c r="D5" s="1" t="s">
        <v>174</v>
      </c>
    </row>
    <row r="6" spans="1:5" s="1" customFormat="1" ht="12.75">
      <c r="A6" s="1" t="s">
        <v>313</v>
      </c>
      <c r="B6" s="1" t="s">
        <v>314</v>
      </c>
      <c r="D6" s="1" t="s">
        <v>305</v>
      </c>
      <c r="E6" s="2"/>
    </row>
    <row r="7" spans="1:4" s="1" customFormat="1" ht="12.75">
      <c r="A7" s="1" t="s">
        <v>74</v>
      </c>
      <c r="B7" s="1" t="s">
        <v>127</v>
      </c>
      <c r="D7" s="1" t="s">
        <v>239</v>
      </c>
    </row>
    <row r="8" spans="1:5" s="1" customFormat="1" ht="12.75">
      <c r="A8" s="1" t="s">
        <v>74</v>
      </c>
      <c r="B8" s="1" t="s">
        <v>241</v>
      </c>
      <c r="D8" s="1" t="s">
        <v>316</v>
      </c>
      <c r="E8" s="2"/>
    </row>
    <row r="9" spans="1:5" s="1" customFormat="1" ht="12.75">
      <c r="A9" s="1" t="s">
        <v>74</v>
      </c>
      <c r="B9" s="1" t="s">
        <v>162</v>
      </c>
      <c r="D9" s="1" t="s">
        <v>234</v>
      </c>
      <c r="E9" s="2"/>
    </row>
    <row r="10" spans="1:5" s="1" customFormat="1" ht="12.75">
      <c r="A10" s="1" t="s">
        <v>180</v>
      </c>
      <c r="B10" s="1" t="s">
        <v>304</v>
      </c>
      <c r="D10" s="1" t="s">
        <v>305</v>
      </c>
      <c r="E10" s="2"/>
    </row>
    <row r="11" spans="1:5" s="1" customFormat="1" ht="12.75">
      <c r="A11" s="1" t="s">
        <v>180</v>
      </c>
      <c r="B11" s="1" t="s">
        <v>181</v>
      </c>
      <c r="D11" s="1" t="s">
        <v>295</v>
      </c>
      <c r="E11" s="2"/>
    </row>
    <row r="12" spans="1:5" s="1" customFormat="1" ht="12.75">
      <c r="A12" s="1" t="s">
        <v>73</v>
      </c>
      <c r="B12" s="1" t="s">
        <v>165</v>
      </c>
      <c r="D12" s="1" t="s">
        <v>179</v>
      </c>
      <c r="E12" s="2"/>
    </row>
    <row r="13" spans="1:5" s="1" customFormat="1" ht="12.75">
      <c r="A13" s="1" t="s">
        <v>73</v>
      </c>
      <c r="B13" s="1" t="s">
        <v>245</v>
      </c>
      <c r="D13" s="1" t="s">
        <v>273</v>
      </c>
      <c r="E13" s="2"/>
    </row>
    <row r="14" spans="1:5" s="1" customFormat="1" ht="12.75">
      <c r="A14" s="1" t="s">
        <v>0</v>
      </c>
      <c r="B14" s="1" t="s">
        <v>266</v>
      </c>
      <c r="D14" s="1" t="s">
        <v>267</v>
      </c>
      <c r="E14" s="2"/>
    </row>
    <row r="15" spans="1:5" s="1" customFormat="1" ht="12.75">
      <c r="A15" s="1" t="s">
        <v>0</v>
      </c>
      <c r="B15" s="1" t="s">
        <v>80</v>
      </c>
      <c r="D15" s="1" t="s">
        <v>202</v>
      </c>
      <c r="E15" s="2"/>
    </row>
    <row r="16" spans="1:5" s="1" customFormat="1" ht="12.75">
      <c r="A16" s="1" t="s">
        <v>101</v>
      </c>
      <c r="B16" s="1" t="s">
        <v>102</v>
      </c>
      <c r="D16" s="1" t="s">
        <v>291</v>
      </c>
      <c r="E16" s="2"/>
    </row>
    <row r="17" spans="1:5" s="1" customFormat="1" ht="12.75">
      <c r="A17" s="1" t="s">
        <v>101</v>
      </c>
      <c r="B17" s="1" t="s">
        <v>243</v>
      </c>
      <c r="D17" s="1" t="s">
        <v>244</v>
      </c>
      <c r="E17" s="2"/>
    </row>
    <row r="18" spans="1:4" s="1" customFormat="1" ht="12.75">
      <c r="A18" s="1" t="s">
        <v>149</v>
      </c>
      <c r="B18" s="1" t="s">
        <v>134</v>
      </c>
      <c r="D18" s="1" t="s">
        <v>174</v>
      </c>
    </row>
    <row r="19" spans="1:4" s="2" customFormat="1" ht="12.75">
      <c r="A19" s="1" t="s">
        <v>217</v>
      </c>
      <c r="B19" s="1" t="s">
        <v>218</v>
      </c>
      <c r="C19" s="1"/>
      <c r="D19" s="1" t="s">
        <v>275</v>
      </c>
    </row>
    <row r="20" spans="1:5" s="1" customFormat="1" ht="12.75">
      <c r="A20" s="1" t="s">
        <v>204</v>
      </c>
      <c r="B20" s="1" t="s">
        <v>205</v>
      </c>
      <c r="D20" s="1" t="s">
        <v>206</v>
      </c>
      <c r="E20" s="2"/>
    </row>
    <row r="21" spans="1:4" s="1" customFormat="1" ht="12.75">
      <c r="A21" s="1" t="s">
        <v>90</v>
      </c>
      <c r="B21" s="1" t="s">
        <v>91</v>
      </c>
      <c r="D21" s="1" t="s">
        <v>293</v>
      </c>
    </row>
    <row r="22" spans="1:5" s="1" customFormat="1" ht="12.75">
      <c r="A22" s="1" t="s">
        <v>90</v>
      </c>
      <c r="B22" s="1" t="s">
        <v>111</v>
      </c>
      <c r="D22" s="1" t="s">
        <v>290</v>
      </c>
      <c r="E22" s="2"/>
    </row>
    <row r="23" spans="1:5" s="1" customFormat="1" ht="12.75">
      <c r="A23" s="1" t="s">
        <v>82</v>
      </c>
      <c r="B23" s="1" t="s">
        <v>214</v>
      </c>
      <c r="D23" s="1" t="s">
        <v>311</v>
      </c>
      <c r="E23" s="2"/>
    </row>
    <row r="24" spans="1:5" s="1" customFormat="1" ht="12.75">
      <c r="A24" s="1" t="s">
        <v>82</v>
      </c>
      <c r="B24" s="1" t="s">
        <v>228</v>
      </c>
      <c r="D24" s="1" t="s">
        <v>309</v>
      </c>
      <c r="E24" s="2"/>
    </row>
    <row r="25" spans="1:5" s="1" customFormat="1" ht="12.75">
      <c r="A25" s="1" t="s">
        <v>150</v>
      </c>
      <c r="B25" s="1" t="s">
        <v>262</v>
      </c>
      <c r="D25" s="1" t="s">
        <v>259</v>
      </c>
      <c r="E25" s="2"/>
    </row>
    <row r="26" spans="1:5" s="1" customFormat="1" ht="12.75">
      <c r="A26" s="1" t="s">
        <v>150</v>
      </c>
      <c r="B26" s="1" t="s">
        <v>271</v>
      </c>
      <c r="D26" s="1" t="s">
        <v>272</v>
      </c>
      <c r="E26" s="2"/>
    </row>
    <row r="27" spans="1:5" s="1" customFormat="1" ht="12.75">
      <c r="A27" s="1" t="s">
        <v>150</v>
      </c>
      <c r="B27" s="1" t="s">
        <v>301</v>
      </c>
      <c r="D27" s="1" t="s">
        <v>300</v>
      </c>
      <c r="E27" s="2"/>
    </row>
    <row r="28" spans="1:5" s="1" customFormat="1" ht="12.75">
      <c r="A28" s="1" t="s">
        <v>150</v>
      </c>
      <c r="B28" s="1" t="s">
        <v>258</v>
      </c>
      <c r="D28" s="1" t="s">
        <v>259</v>
      </c>
      <c r="E28" s="2"/>
    </row>
    <row r="29" spans="1:5" s="1" customFormat="1" ht="12.75">
      <c r="A29" s="1" t="s">
        <v>232</v>
      </c>
      <c r="B29" s="1" t="s">
        <v>233</v>
      </c>
      <c r="D29" s="1" t="s">
        <v>292</v>
      </c>
      <c r="E29" s="2"/>
    </row>
    <row r="30" spans="1:5" s="1" customFormat="1" ht="12.75">
      <c r="A30" s="1" t="s">
        <v>106</v>
      </c>
      <c r="B30" s="1" t="s">
        <v>130</v>
      </c>
      <c r="D30" s="1" t="s">
        <v>310</v>
      </c>
      <c r="E30" s="2"/>
    </row>
    <row r="31" spans="1:10" s="2" customFormat="1" ht="12.75">
      <c r="A31" s="1" t="s">
        <v>99</v>
      </c>
      <c r="B31" s="1" t="s">
        <v>242</v>
      </c>
      <c r="C31" s="1"/>
      <c r="D31" s="1" t="s">
        <v>277</v>
      </c>
      <c r="J31" s="1"/>
    </row>
    <row r="32" spans="1:5" s="1" customFormat="1" ht="12.75">
      <c r="A32" s="1" t="s">
        <v>99</v>
      </c>
      <c r="B32" s="1" t="s">
        <v>216</v>
      </c>
      <c r="D32" s="1" t="s">
        <v>264</v>
      </c>
      <c r="E32" s="2"/>
    </row>
    <row r="33" spans="1:5" s="2" customFormat="1" ht="12.75">
      <c r="A33" s="1" t="s">
        <v>99</v>
      </c>
      <c r="B33" s="1" t="s">
        <v>247</v>
      </c>
      <c r="C33" s="1"/>
      <c r="D33" s="1" t="s">
        <v>248</v>
      </c>
      <c r="E33" s="1"/>
    </row>
    <row r="34" spans="1:5" s="1" customFormat="1" ht="12.75">
      <c r="A34" s="1" t="s">
        <v>140</v>
      </c>
      <c r="B34" s="1" t="s">
        <v>141</v>
      </c>
      <c r="D34" s="1" t="s">
        <v>299</v>
      </c>
      <c r="E34" s="2"/>
    </row>
    <row r="35" spans="1:4" s="1" customFormat="1" ht="12.75">
      <c r="A35" s="1" t="s">
        <v>105</v>
      </c>
      <c r="B35" s="1" t="s">
        <v>229</v>
      </c>
      <c r="D35" s="1" t="s">
        <v>230</v>
      </c>
    </row>
    <row r="36" spans="1:5" s="1" customFormat="1" ht="12.75">
      <c r="A36" s="1" t="s">
        <v>105</v>
      </c>
      <c r="B36" s="1" t="s">
        <v>151</v>
      </c>
      <c r="D36" s="1" t="s">
        <v>136</v>
      </c>
      <c r="E36" s="2"/>
    </row>
    <row r="37" spans="1:5" s="1" customFormat="1" ht="12.75">
      <c r="A37" s="1" t="s">
        <v>105</v>
      </c>
      <c r="B37" s="1" t="s">
        <v>135</v>
      </c>
      <c r="D37" s="1" t="s">
        <v>136</v>
      </c>
      <c r="E37" s="2"/>
    </row>
    <row r="38" spans="1:5" s="1" customFormat="1" ht="12.75">
      <c r="A38" s="1" t="s">
        <v>131</v>
      </c>
      <c r="B38" s="1" t="s">
        <v>132</v>
      </c>
      <c r="D38" s="1" t="s">
        <v>274</v>
      </c>
      <c r="E38" s="2"/>
    </row>
    <row r="39" spans="1:5" s="1" customFormat="1" ht="12.75">
      <c r="A39" s="1" t="s">
        <v>131</v>
      </c>
      <c r="B39" s="1" t="s">
        <v>172</v>
      </c>
      <c r="D39" s="1" t="s">
        <v>288</v>
      </c>
      <c r="E39" s="2"/>
    </row>
    <row r="40" spans="1:5" s="1" customFormat="1" ht="12.75">
      <c r="A40" s="1" t="s">
        <v>103</v>
      </c>
      <c r="B40" s="1" t="s">
        <v>104</v>
      </c>
      <c r="D40" s="1" t="s">
        <v>143</v>
      </c>
      <c r="E40" s="2"/>
    </row>
    <row r="41" spans="1:5" s="1" customFormat="1" ht="12.75">
      <c r="A41" s="1" t="s">
        <v>103</v>
      </c>
      <c r="B41" s="1" t="s">
        <v>137</v>
      </c>
      <c r="D41" s="1" t="s">
        <v>315</v>
      </c>
      <c r="E41" s="2"/>
    </row>
    <row r="42" spans="1:4" s="1" customFormat="1" ht="12.75">
      <c r="A42" s="1" t="s">
        <v>103</v>
      </c>
      <c r="B42" s="1" t="s">
        <v>249</v>
      </c>
      <c r="D42" s="1" t="s">
        <v>250</v>
      </c>
    </row>
    <row r="43" spans="1:5" s="1" customFormat="1" ht="12.75">
      <c r="A43" s="1" t="s">
        <v>147</v>
      </c>
      <c r="B43" s="1" t="s">
        <v>281</v>
      </c>
      <c r="D43" s="1" t="s">
        <v>282</v>
      </c>
      <c r="E43" s="2"/>
    </row>
    <row r="44" spans="1:5" s="1" customFormat="1" ht="12.75">
      <c r="A44" s="1" t="s">
        <v>147</v>
      </c>
      <c r="B44" s="1" t="s">
        <v>237</v>
      </c>
      <c r="D44" s="1" t="s">
        <v>238</v>
      </c>
      <c r="E44" s="2"/>
    </row>
    <row r="45" spans="1:4" s="1" customFormat="1" ht="12.75">
      <c r="A45" s="1" t="s">
        <v>147</v>
      </c>
      <c r="B45" s="1" t="s">
        <v>134</v>
      </c>
      <c r="D45" s="1" t="s">
        <v>279</v>
      </c>
    </row>
    <row r="46" spans="1:5" s="1" customFormat="1" ht="12.75">
      <c r="A46" s="1" t="s">
        <v>147</v>
      </c>
      <c r="B46" s="1" t="s">
        <v>148</v>
      </c>
      <c r="D46" s="1" t="s">
        <v>270</v>
      </c>
      <c r="E46" s="2"/>
    </row>
    <row r="47" spans="1:5" s="1" customFormat="1" ht="12.75">
      <c r="A47" s="1" t="s">
        <v>147</v>
      </c>
      <c r="B47" s="1" t="s">
        <v>278</v>
      </c>
      <c r="D47" s="1" t="s">
        <v>280</v>
      </c>
      <c r="E47" s="2"/>
    </row>
    <row r="48" spans="1:5" s="1" customFormat="1" ht="12.75">
      <c r="A48" s="1" t="s">
        <v>221</v>
      </c>
      <c r="B48" s="1" t="s">
        <v>222</v>
      </c>
      <c r="D48" s="1" t="s">
        <v>296</v>
      </c>
      <c r="E48" s="2"/>
    </row>
    <row r="49" spans="1:4" s="1" customFormat="1" ht="12.75">
      <c r="A49" s="1" t="s">
        <v>215</v>
      </c>
      <c r="B49" s="1" t="s">
        <v>177</v>
      </c>
      <c r="D49" s="1" t="s">
        <v>174</v>
      </c>
    </row>
    <row r="50" spans="1:4" s="1" customFormat="1" ht="12.75">
      <c r="A50" s="1" t="s">
        <v>79</v>
      </c>
      <c r="B50" s="1" t="s">
        <v>231</v>
      </c>
      <c r="D50" s="1" t="s">
        <v>287</v>
      </c>
    </row>
    <row r="51" spans="1:5" s="1" customFormat="1" ht="12" customHeight="1">
      <c r="A51" s="1" t="s">
        <v>79</v>
      </c>
      <c r="B51" s="1" t="s">
        <v>88</v>
      </c>
      <c r="D51" s="1" t="s">
        <v>289</v>
      </c>
      <c r="E51" s="2"/>
    </row>
    <row r="52" spans="1:5" s="1" customFormat="1" ht="12.75">
      <c r="A52" s="1" t="s">
        <v>79</v>
      </c>
      <c r="B52" s="1" t="s">
        <v>158</v>
      </c>
      <c r="D52" s="1" t="s">
        <v>159</v>
      </c>
      <c r="E52" s="2"/>
    </row>
    <row r="53" spans="1:5" s="1" customFormat="1" ht="12.75">
      <c r="A53" s="1" t="s">
        <v>79</v>
      </c>
      <c r="B53" s="1" t="s">
        <v>253</v>
      </c>
      <c r="D53" s="1" t="s">
        <v>308</v>
      </c>
      <c r="E53" s="2"/>
    </row>
    <row r="54" spans="1:5" s="1" customFormat="1" ht="12.75">
      <c r="A54" s="1" t="s">
        <v>79</v>
      </c>
      <c r="B54" s="1" t="s">
        <v>235</v>
      </c>
      <c r="D54" s="1" t="s">
        <v>236</v>
      </c>
      <c r="E54" s="2"/>
    </row>
    <row r="55" spans="1:5" s="1" customFormat="1" ht="12.75">
      <c r="A55" s="1" t="s">
        <v>79</v>
      </c>
      <c r="B55" s="106" t="s">
        <v>252</v>
      </c>
      <c r="D55" s="1" t="s">
        <v>246</v>
      </c>
      <c r="E55" s="2"/>
    </row>
    <row r="56" spans="1:5" s="1" customFormat="1" ht="12.75">
      <c r="A56" s="1" t="s">
        <v>79</v>
      </c>
      <c r="B56" s="1" t="s">
        <v>227</v>
      </c>
      <c r="D56" s="1" t="s">
        <v>298</v>
      </c>
      <c r="E56" s="2"/>
    </row>
    <row r="57" spans="1:5" s="1" customFormat="1" ht="12.75">
      <c r="A57" s="1" t="s">
        <v>79</v>
      </c>
      <c r="B57" s="1" t="s">
        <v>154</v>
      </c>
      <c r="D57" s="1" t="s">
        <v>263</v>
      </c>
      <c r="E57" s="2"/>
    </row>
    <row r="58" spans="1:5" s="1" customFormat="1" ht="12.75">
      <c r="A58" s="1" t="s">
        <v>79</v>
      </c>
      <c r="B58" s="1" t="s">
        <v>156</v>
      </c>
      <c r="D58" s="1" t="s">
        <v>263</v>
      </c>
      <c r="E58" s="2"/>
    </row>
    <row r="59" spans="1:5" s="1" customFormat="1" ht="12.75">
      <c r="A59" s="1" t="s">
        <v>79</v>
      </c>
      <c r="B59" s="1" t="s">
        <v>110</v>
      </c>
      <c r="D59" s="1" t="s">
        <v>129</v>
      </c>
      <c r="E59" s="2"/>
    </row>
    <row r="60" spans="1:5" s="1" customFormat="1" ht="12.75">
      <c r="A60" s="1" t="s">
        <v>94</v>
      </c>
      <c r="B60" s="1" t="s">
        <v>269</v>
      </c>
      <c r="D60" s="1" t="s">
        <v>317</v>
      </c>
      <c r="E60" s="2"/>
    </row>
    <row r="61" spans="1:5" s="1" customFormat="1" ht="12.75">
      <c r="A61" s="1" t="s">
        <v>94</v>
      </c>
      <c r="B61" s="1" t="s">
        <v>170</v>
      </c>
      <c r="D61" s="1" t="s">
        <v>171</v>
      </c>
      <c r="E61" s="2"/>
    </row>
    <row r="62" spans="1:5" s="1" customFormat="1" ht="12.75">
      <c r="A62" s="1" t="s">
        <v>94</v>
      </c>
      <c r="B62" s="1" t="s">
        <v>95</v>
      </c>
      <c r="D62" s="1" t="s">
        <v>254</v>
      </c>
      <c r="E62" s="2"/>
    </row>
    <row r="63" spans="1:5" s="1" customFormat="1" ht="12.75">
      <c r="A63" s="1" t="s">
        <v>94</v>
      </c>
      <c r="B63" s="1" t="s">
        <v>302</v>
      </c>
      <c r="D63" s="1" t="s">
        <v>303</v>
      </c>
      <c r="E63" s="2"/>
    </row>
    <row r="64" spans="1:5" s="1" customFormat="1" ht="12.75">
      <c r="A64" s="1" t="s">
        <v>94</v>
      </c>
      <c r="B64" s="1" t="s">
        <v>260</v>
      </c>
      <c r="D64" s="1" t="s">
        <v>261</v>
      </c>
      <c r="E64" s="2"/>
    </row>
    <row r="65" spans="1:4" s="1" customFormat="1" ht="12.75">
      <c r="A65" s="1" t="s">
        <v>97</v>
      </c>
      <c r="B65" s="1" t="s">
        <v>98</v>
      </c>
      <c r="D65" s="1" t="s">
        <v>268</v>
      </c>
    </row>
    <row r="66" s="2" customFormat="1" ht="12.75"/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Ympäristöhallinto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gustafssone</dc:creator>
  <cp:keywords/>
  <dc:description/>
  <cp:lastModifiedBy>LENOVO</cp:lastModifiedBy>
  <cp:lastPrinted>2003-03-12T06:00:03Z</cp:lastPrinted>
  <dcterms:created xsi:type="dcterms:W3CDTF">2003-02-25T10:48:46Z</dcterms:created>
  <dcterms:modified xsi:type="dcterms:W3CDTF">2021-02-19T16:26:22Z</dcterms:modified>
  <cp:category/>
  <cp:version/>
  <cp:contentType/>
  <cp:contentStatus/>
</cp:coreProperties>
</file>