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4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('Perustaulukko'!$A:$A,'Perustaulukko'!$2:$4)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43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 xml:space="preserve">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4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>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2020-luvun lajimäärään solussa H144</t>
        </r>
      </text>
    </comment>
  </commentList>
</comments>
</file>

<file path=xl/sharedStrings.xml><?xml version="1.0" encoding="utf-8"?>
<sst xmlns="http://schemas.openxmlformats.org/spreadsheetml/2006/main" count="786" uniqueCount="354">
  <si>
    <t>Kevätlaskennat TLY:n alueella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</si>
  <si>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</si>
  <si>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</si>
  <si>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</si>
  <si>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</si>
  <si>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Uusintalaskentojen 1999/00-08/09 yks./10km keskiarvo</t>
  </si>
  <si>
    <t>Uusintalaskentojen 2009/10-18/19 yks./10km keskiarvo</t>
  </si>
  <si>
    <t xml:space="preserve">Lajikohtainen yksilömäärä
/ 10 havainnointikilometriä
</t>
  </si>
  <si>
    <t>Monellako reitillä lajia esiintyi (kpl)</t>
  </si>
  <si>
    <t>Yhteensä yksilöitä</t>
  </si>
  <si>
    <t>Monellako reitillä lajia esiintyi (%)</t>
  </si>
  <si>
    <t>Kirkonkylä</t>
  </si>
  <si>
    <t>Koskenkylä</t>
  </si>
  <si>
    <t>Louhisaari</t>
  </si>
  <si>
    <t>Dalsbruk</t>
  </si>
  <si>
    <t>Kasnäs</t>
  </si>
  <si>
    <t>Kivimo</t>
  </si>
  <si>
    <t>Empo-Vuolahti</t>
  </si>
  <si>
    <t>Katariinanlaakso-Ala-Lemu</t>
  </si>
  <si>
    <t>Kuusisto Itäpää</t>
  </si>
  <si>
    <t>Pohjanpelto</t>
  </si>
  <si>
    <t>Galtby-Kittuis</t>
  </si>
  <si>
    <t>Utö</t>
  </si>
  <si>
    <t>Koivukylä</t>
  </si>
  <si>
    <t>Kiparluoto</t>
  </si>
  <si>
    <t>Vartsala</t>
  </si>
  <si>
    <t>Pahojoki</t>
  </si>
  <si>
    <t>Palttila</t>
  </si>
  <si>
    <t>Pehtjärvi</t>
  </si>
  <si>
    <t>Littoistenjärvi</t>
  </si>
  <si>
    <t>Rauhakylä</t>
  </si>
  <si>
    <t>Vierunpuisto</t>
  </si>
  <si>
    <t>Metsäkulma</t>
  </si>
  <si>
    <t>Keskusta</t>
  </si>
  <si>
    <t>Ohensaari</t>
  </si>
  <si>
    <t>Tuohimaa</t>
  </si>
  <si>
    <t>Laajokivarsi</t>
  </si>
  <si>
    <t>Mynälahti</t>
  </si>
  <si>
    <t>Keskusta-Parsila</t>
  </si>
  <si>
    <t>Suorsala</t>
  </si>
  <si>
    <t>Luonnonmaa</t>
  </si>
  <si>
    <t>Luolalanjärvi</t>
  </si>
  <si>
    <t>Ruona-Muumimaailma</t>
  </si>
  <si>
    <t>Satama</t>
  </si>
  <si>
    <t>Palo</t>
  </si>
  <si>
    <t>Kevola</t>
  </si>
  <si>
    <t>Attu</t>
  </si>
  <si>
    <t>Heisala</t>
  </si>
  <si>
    <t>Stortervo-Mågby</t>
  </si>
  <si>
    <t>Mathildedal</t>
  </si>
  <si>
    <t>Harvaluoto</t>
  </si>
  <si>
    <t>Hauninen</t>
  </si>
  <si>
    <t>Järämäki-Ihala</t>
  </si>
  <si>
    <t>Krookila-Metsäaro</t>
  </si>
  <si>
    <t>Keskusta-Merttelä</t>
  </si>
  <si>
    <t>Vahto</t>
  </si>
  <si>
    <t>Brunnila-Röölä</t>
  </si>
  <si>
    <t>Heinäinen</t>
  </si>
  <si>
    <t>Röölä</t>
  </si>
  <si>
    <t>Halikonlahti</t>
  </si>
  <si>
    <t>Hankkaa-Karistoja</t>
  </si>
  <si>
    <t>Ollikkala</t>
  </si>
  <si>
    <t>Sirkkula</t>
  </si>
  <si>
    <t>Förby-Finby</t>
  </si>
  <si>
    <t>Prunkila</t>
  </si>
  <si>
    <t>Friskalanlahti</t>
  </si>
  <si>
    <t>Halinen III</t>
  </si>
  <si>
    <t>Hirvensalo</t>
  </si>
  <si>
    <t>Nummi2</t>
  </si>
  <si>
    <t>Kohmo-Pääskyvuori</t>
  </si>
  <si>
    <t>Metsämäki</t>
  </si>
  <si>
    <t>Pansio-Perno</t>
  </si>
  <si>
    <t>Pikisaari-Maanpää</t>
  </si>
  <si>
    <t>Rauvolanlahti</t>
  </si>
  <si>
    <t>Ruissalo</t>
  </si>
  <si>
    <t>Ruissalo Keski</t>
  </si>
  <si>
    <t>Ruissalo Kuuva</t>
  </si>
  <si>
    <t>Takakirves</t>
  </si>
  <si>
    <t>Golf-kenttä</t>
  </si>
  <si>
    <t>Kemira</t>
  </si>
  <si>
    <t>Lokalahti</t>
  </si>
  <si>
    <t>Pyhämaa</t>
  </si>
  <si>
    <t>Sundholma</t>
  </si>
  <si>
    <t>Vartsaari</t>
  </si>
  <si>
    <t>Vaskijärvi</t>
  </si>
  <si>
    <t>1960-l</t>
  </si>
  <si>
    <t>1970-l</t>
  </si>
  <si>
    <t>1980-l</t>
  </si>
  <si>
    <t>1990-l</t>
  </si>
  <si>
    <t>2000-l</t>
  </si>
  <si>
    <t>2010-l</t>
  </si>
  <si>
    <t>2020-l</t>
  </si>
  <si>
    <t>ALA</t>
  </si>
  <si>
    <t>ASK</t>
  </si>
  <si>
    <t>DRA</t>
  </si>
  <si>
    <t>HOU</t>
  </si>
  <si>
    <t>KAA</t>
  </si>
  <si>
    <t>KOR</t>
  </si>
  <si>
    <t>KOS</t>
  </si>
  <si>
    <t>KUS</t>
  </si>
  <si>
    <t>LAI</t>
  </si>
  <si>
    <t>LIE</t>
  </si>
  <si>
    <t>LOI</t>
  </si>
  <si>
    <t>MAR</t>
  </si>
  <si>
    <t>MAS</t>
  </si>
  <si>
    <t>MEL</t>
  </si>
  <si>
    <t>MIE</t>
  </si>
  <si>
    <t>MYN</t>
  </si>
  <si>
    <t>NAA</t>
  </si>
  <si>
    <t>NOU</t>
  </si>
  <si>
    <t>PAI</t>
  </si>
  <si>
    <t>PAR</t>
  </si>
  <si>
    <t>PERN</t>
  </si>
  <si>
    <t>PII</t>
  </si>
  <si>
    <t>RAI</t>
  </si>
  <si>
    <t>RUS</t>
  </si>
  <si>
    <t>RYM</t>
  </si>
  <si>
    <t>SAL</t>
  </si>
  <si>
    <t>SÄR</t>
  </si>
  <si>
    <t>TAI</t>
  </si>
  <si>
    <t>TAR</t>
  </si>
  <si>
    <t>TUR</t>
  </si>
  <si>
    <t>UUS</t>
  </si>
  <si>
    <t>YLÄ</t>
  </si>
  <si>
    <t>Km</t>
  </si>
  <si>
    <t>Pikku-uikku</t>
  </si>
  <si>
    <t>+</t>
  </si>
  <si>
    <t>Silkkiuikku</t>
  </si>
  <si>
    <t>Harmaahaikara</t>
  </si>
  <si>
    <t>Merimetso</t>
  </si>
  <si>
    <t>Kyhmyjoutsen</t>
  </si>
  <si>
    <t>Laulujoutsen</t>
  </si>
  <si>
    <t>Pikkujoutsen</t>
  </si>
  <si>
    <t>Tundrahanhi</t>
  </si>
  <si>
    <t>Metsähanhi</t>
  </si>
  <si>
    <t>Merihanhi</t>
  </si>
  <si>
    <t>Kanadanhanhi</t>
  </si>
  <si>
    <t>Valkoposkihanhi</t>
  </si>
  <si>
    <t>Harmaasorsa</t>
  </si>
  <si>
    <t>Tavi</t>
  </si>
  <si>
    <t>Sinisorsa</t>
  </si>
  <si>
    <t>Punasotka</t>
  </si>
  <si>
    <t>Tukkasotka</t>
  </si>
  <si>
    <t>Lapasotka</t>
  </si>
  <si>
    <t>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</si>
  <si>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</si>
  <si>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</si>
  <si>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</si>
  <si>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</si>
  <si>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</si>
  <si>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</si>
  <si>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</si>
  <si>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</si>
  <si>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</si>
  <si>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</si>
  <si>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</si>
  <si>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Sinisuohaukka</t>
  </si>
  <si>
    <t>Hiirihaukka</t>
  </si>
  <si>
    <t>Piekana</t>
  </si>
  <si>
    <t>Maakotka</t>
  </si>
  <si>
    <t>Muuttohaukka</t>
  </si>
  <si>
    <t>Ampuhaukka</t>
  </si>
  <si>
    <t>Tuulihaukka</t>
  </si>
  <si>
    <t>Pyy</t>
  </si>
  <si>
    <t>Teeri</t>
  </si>
  <si>
    <t>Metso</t>
  </si>
  <si>
    <t>Peltopyy</t>
  </si>
  <si>
    <t>Fasaani</t>
  </si>
  <si>
    <t>Nokikana</t>
  </si>
  <si>
    <t>Luhtakana</t>
  </si>
  <si>
    <t>Kurki</t>
  </si>
  <si>
    <t>Kapustarinta</t>
  </si>
  <si>
    <t>Töyhtöhyyppä</t>
  </si>
  <si>
    <t>Merisirri</t>
  </si>
  <si>
    <t>Jänkäkurppa</t>
  </si>
  <si>
    <t>Lehtokurppa</t>
  </si>
  <si>
    <t>Merikihu</t>
  </si>
  <si>
    <t>Naurulokki</t>
  </si>
  <si>
    <t>Kalalokki</t>
  </si>
  <si>
    <t>Harmaalokki</t>
  </si>
  <si>
    <t>Selkälokki</t>
  </si>
  <si>
    <t>Merilokki</t>
  </si>
  <si>
    <t>Isolokki</t>
  </si>
  <si>
    <t>Ruokki</t>
  </si>
  <si>
    <t>Riskilä</t>
  </si>
  <si>
    <t>Kesykyyhky</t>
  </si>
  <si>
    <t>Uuttukyyhky</t>
  </si>
  <si>
    <t>Sepelkyyhky</t>
  </si>
  <si>
    <t>Turkinkyyhky</t>
  </si>
  <si>
    <t>Sarvipöllö</t>
  </si>
  <si>
    <t>Huuhkaja</t>
  </si>
  <si>
    <t>Varpuspöllö</t>
  </si>
  <si>
    <t>Lehtopöllö</t>
  </si>
  <si>
    <t>Hiiripöllö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</si>
  <si>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</si>
  <si>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</si>
  <si>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</si>
  <si>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</si>
  <si>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</si>
  <si>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</si>
  <si>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</si>
  <si>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Kiuru</t>
  </si>
  <si>
    <t>Kangaskiuru</t>
  </si>
  <si>
    <t>Tunturikiuru</t>
  </si>
  <si>
    <t>Luotokirvinen</t>
  </si>
  <si>
    <t>Niittykirvinen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</si>
  <si>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</si>
  <si>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</si>
  <si>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</si>
  <si>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</si>
  <si>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</si>
  <si>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</si>
  <si>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</si>
  <si>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Punakylkirastas</t>
  </si>
  <si>
    <t>Laulurastas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</si>
  <si>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</si>
  <si>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</si>
  <si>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</si>
  <si>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</si>
  <si>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</si>
  <si>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</si>
  <si>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</si>
  <si>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</si>
  <si>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</si>
  <si>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</si>
  <si>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</si>
  <si>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</si>
  <si>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</si>
  <si>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</si>
  <si>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</si>
  <si>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</si>
  <si>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</si>
  <si>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</si>
  <si>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</si>
  <si>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</si>
  <si>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</si>
  <si>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</si>
  <si>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</si>
  <si>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</si>
  <si>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</si>
  <si>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</si>
  <si>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</si>
  <si>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</si>
  <si>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</si>
  <si>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</si>
  <si>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</si>
  <si>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</si>
  <si>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</si>
  <si>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</si>
  <si>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Kirjosiipikäpylintu</t>
  </si>
  <si>
    <t>Isokäpylintu</t>
  </si>
  <si>
    <t>Punatulkku</t>
  </si>
  <si>
    <t>Taviokuurna</t>
  </si>
  <si>
    <t>Nokkavarpunen</t>
  </si>
  <si>
    <t>Pulmunen</t>
  </si>
  <si>
    <t>Lapinsirkku</t>
  </si>
  <si>
    <t>Keltasirkku</t>
  </si>
  <si>
    <t>Mäntysirkku</t>
  </si>
  <si>
    <t>Kettusirkku</t>
  </si>
  <si>
    <t>Pikkusirkku</t>
  </si>
  <si>
    <t>Pajusirkku</t>
  </si>
  <si>
    <t>Yht. yks/10km</t>
  </si>
  <si>
    <t>Yhteensä lajeja</t>
  </si>
  <si>
    <t>Reitin yksilömäärä</t>
  </si>
  <si>
    <t>Reitin lajimäärä</t>
  </si>
  <si>
    <t>Yks/10 reittikm laskennassa
 Syksyllä 2023</t>
  </si>
  <si>
    <t>Yks/10 reittikm 
Vuodenvaihteessa 2023/24</t>
  </si>
  <si>
    <t>Yks/10 reittikm 
Kevätlaskennassa 2024</t>
  </si>
  <si>
    <t>Yksilöitä jäljellä keväällä vuodenvaihteesta laskien (%)</t>
  </si>
  <si>
    <t>Yksilöitä jäljellä keväällä syksystä laskien (%)</t>
  </si>
  <si>
    <t>Jänkakurppa</t>
  </si>
  <si>
    <t xml:space="preserve"> </t>
  </si>
  <si>
    <t>Yht. lajeja</t>
  </si>
  <si>
    <t>Ensimmäisenä minulle havainnot ilmoittaneen henkilön nimi. Varmasti muitakin laskijoita on ollut mukana joillakin reiteillä</t>
  </si>
  <si>
    <t>* olen saanut tiedot Luonnontieteellisen keskusmuseon sivuilta</t>
  </si>
  <si>
    <t>*Erkki Kallio</t>
  </si>
  <si>
    <t>*Kim Kuntze, Meri Öhman</t>
  </si>
  <si>
    <t>*Jimmy Träskelin</t>
  </si>
  <si>
    <t>Jorma Kirjonen</t>
  </si>
  <si>
    <t>*Kalle Rainio</t>
  </si>
  <si>
    <t>*Pyry Herva, Esko Gustafsson</t>
  </si>
  <si>
    <t>Kuusisto, Itäpää</t>
  </si>
  <si>
    <t>*Jouni Saario</t>
  </si>
  <si>
    <t>*Erkki Hellman</t>
  </si>
  <si>
    <t>*Timo Kurki</t>
  </si>
  <si>
    <t>*Asser Hantula, Merja Hantula, Ismo Raitio</t>
  </si>
  <si>
    <t>*Juha Kylänpää</t>
  </si>
  <si>
    <t>*Asko Suoranta, Esko Gustafsson</t>
  </si>
  <si>
    <t>Esko Gustafsson, Hannu Klemola</t>
  </si>
  <si>
    <t>*Veli-Matti Karlin</t>
  </si>
  <si>
    <t>*Samu Numminen</t>
  </si>
  <si>
    <t>*Mika Hemmilä, Asko Suoranta</t>
  </si>
  <si>
    <t>*Juuti Jyri, Juuti Elmeri</t>
  </si>
  <si>
    <t>*Petri Varjonen, Mariella Varjonen</t>
  </si>
  <si>
    <t>*Rainer Grönholm, Rolf Karlson, Kimmo Jarpa, Jyrki Kuusela</t>
  </si>
  <si>
    <t>*Peter Uppstu</t>
  </si>
  <si>
    <t>*Sirkiä Päivi, Peter Uppstu</t>
  </si>
  <si>
    <t>*Markus Rantala</t>
  </si>
  <si>
    <t>*Ismo Hyvärinen</t>
  </si>
  <si>
    <t>*Pentti Perttula</t>
  </si>
  <si>
    <t>*Kari Lehtonen, Arto Huhta</t>
  </si>
  <si>
    <t>*Arto Kalliola, Matti Eloranta</t>
  </si>
  <si>
    <t>*Pettersson Kaj-Ove, Blomqvist Bertil, Duncker Markus</t>
  </si>
  <si>
    <t>*Koskela Tapio, Talja Kristiina, Minna Taulo</t>
  </si>
  <si>
    <t>*Tom Ahlström</t>
  </si>
  <si>
    <t>*Mika Laurila</t>
  </si>
  <si>
    <t>*Arvi Uotila, Uotila Perttu</t>
  </si>
  <si>
    <t>*Timo Lainema</t>
  </si>
  <si>
    <t>*Kai Norrdahl</t>
  </si>
  <si>
    <t>*Kai Kankare, Koskinen Kaija, Koskinen Ari</t>
  </si>
  <si>
    <t xml:space="preserve">RYM </t>
  </si>
  <si>
    <t>Brunnila</t>
  </si>
  <si>
    <t>*Arvi Uotila, Tuomas Uotila, Perttu Uotila</t>
  </si>
  <si>
    <t>*Timo Nurmi</t>
  </si>
  <si>
    <t>*Jari Lähteenoja</t>
  </si>
  <si>
    <t>*Ville Räihä, Olli Kanerva</t>
  </si>
  <si>
    <t>*Jari Lähteenoja, Seppo Sällylä</t>
  </si>
  <si>
    <t>*Guilhem Sommeria-Klein</t>
  </si>
  <si>
    <t>*Peter Uppstu, Päivi Sirkiä</t>
  </si>
  <si>
    <t>*Markku Hyvönen, Reko Leino, Liisa Hyvönen</t>
  </si>
  <si>
    <t>*Jessica Koivistoinen</t>
  </si>
  <si>
    <t>*Virta Marko</t>
  </si>
  <si>
    <t>*Tarja Pajari</t>
  </si>
  <si>
    <t>*Markus Ahola</t>
  </si>
  <si>
    <t>*Seppo Kallio</t>
  </si>
  <si>
    <t>*Esa Halsinaho</t>
  </si>
  <si>
    <t>Ruissalo, Kuuva</t>
  </si>
  <si>
    <t>Ruissalo, Keski</t>
  </si>
  <si>
    <t>*Rainer Grönholm</t>
  </si>
  <si>
    <t>*Kari Airikkala</t>
  </si>
  <si>
    <t>*Pekka Alho, Tom Lindbom</t>
  </si>
  <si>
    <t>*Turkka Kulmala</t>
  </si>
  <si>
    <t>*Timo Alppi</t>
  </si>
  <si>
    <t>*Jukka Saario</t>
  </si>
  <si>
    <t>*Raimo Hyvönen</t>
  </si>
  <si>
    <t>*Kleemola Lauri</t>
  </si>
  <si>
    <t>Levo</t>
  </si>
  <si>
    <t>*Mirkka Kaukametsä</t>
  </si>
  <si>
    <t>Hoggais</t>
  </si>
  <si>
    <t>*Aapo Siren, Sanni Viiri</t>
  </si>
  <si>
    <t>*Koskinen Ari, Koskinen Kaija, Kai Kankare</t>
  </si>
  <si>
    <t>Kiirula-Vista</t>
  </si>
  <si>
    <t>*Lehtonen Jouko</t>
  </si>
  <si>
    <t>*Jorma Tenovuo, Outi Sarjakoski, Jouko Lunden</t>
  </si>
  <si>
    <t>Tylli</t>
  </si>
  <si>
    <t>*Emma Kosonen, Kirsi Kupsala, Jarmo Laine</t>
  </si>
  <si>
    <t>Västäräkki</t>
  </si>
  <si>
    <t>*Pekka Salmi, Juhani Salmi, Petri Laine</t>
  </si>
  <si>
    <t>Halinen-Lonttinen</t>
  </si>
  <si>
    <t>*Ekblom Hannu,Raija Ekblom, Loivaranta Pekka, Helle Timo, Ekblom Susanna, Katja Tamminen</t>
  </si>
  <si>
    <t>*Outi Silén</t>
  </si>
  <si>
    <t>*4 laskijaa</t>
  </si>
  <si>
    <t>*Yksi laskija</t>
  </si>
  <si>
    <t>Uusintalaskentojen 2019/20-22/23 yks./10km keskiarvo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</si>
</sst>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3" borderId="1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3" borderId="6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Alignment="1">
      <alignment/>
    </xf>
    <xf numFmtId="2" fontId="0" fillId="2" borderId="6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0" fillId="2" borderId="12" xfId="0" applyNumberForma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14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1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20" xfId="0" applyNumberFormat="1" applyFill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4" borderId="6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" fontId="0" fillId="5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/>
    </xf>
    <xf numFmtId="2" fontId="0" fillId="5" borderId="10" xfId="0" applyNumberFormat="1" applyFill="1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" sqref="Q6"/>
    </sheetView>
  </sheetViews>
  <sheetFormatPr defaultColWidth="9.140625" defaultRowHeight="12.75"/>
  <cols>
    <col min="1" max="1" width="17.140625" style="1" customWidth="1"/>
    <col min="2" max="6" width="5.7109375" style="1" customWidth="1"/>
    <col min="7" max="7" width="5.8515625" style="1" customWidth="1"/>
    <col min="8" max="18" width="6.57421875" style="0" customWidth="1"/>
    <col min="19" max="22" width="6.57421875" style="2" customWidth="1"/>
    <col min="23" max="29" width="6.57421875" style="0" customWidth="1"/>
    <col min="30" max="16384" width="5.7109375" style="0" customWidth="1"/>
  </cols>
  <sheetData>
    <row r="1" ht="12.75">
      <c r="A1" s="1" t="s">
        <v>0</v>
      </c>
    </row>
    <row r="2" spans="1:96" s="11" customFormat="1" ht="129.7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353</v>
      </c>
      <c r="I2" s="118" t="s">
        <v>7</v>
      </c>
      <c r="J2" s="119"/>
      <c r="K2" s="119"/>
      <c r="L2" s="119"/>
      <c r="M2" s="120"/>
      <c r="N2" s="109" t="s">
        <v>8</v>
      </c>
      <c r="O2" s="6" t="s">
        <v>9</v>
      </c>
      <c r="P2" s="5" t="s">
        <v>10</v>
      </c>
      <c r="Q2" s="7" t="s">
        <v>11</v>
      </c>
      <c r="R2" s="7" t="s">
        <v>12</v>
      </c>
      <c r="S2" s="8" t="s">
        <v>13</v>
      </c>
      <c r="T2" s="8" t="s">
        <v>14</v>
      </c>
      <c r="U2" s="8" t="s">
        <v>15</v>
      </c>
      <c r="V2" s="8" t="s">
        <v>16</v>
      </c>
      <c r="W2" s="9" t="s">
        <v>17</v>
      </c>
      <c r="X2" s="9" t="s">
        <v>18</v>
      </c>
      <c r="Y2" s="9" t="s">
        <v>19</v>
      </c>
      <c r="Z2" s="9" t="s">
        <v>20</v>
      </c>
      <c r="AA2" s="9" t="s">
        <v>21</v>
      </c>
      <c r="AB2" s="9" t="s">
        <v>22</v>
      </c>
      <c r="AC2" s="9" t="s">
        <v>23</v>
      </c>
      <c r="AD2" s="9" t="s">
        <v>24</v>
      </c>
      <c r="AE2" s="9" t="s">
        <v>25</v>
      </c>
      <c r="AF2" s="9" t="s">
        <v>26</v>
      </c>
      <c r="AG2" s="9" t="s">
        <v>27</v>
      </c>
      <c r="AH2" s="9" t="s">
        <v>28</v>
      </c>
      <c r="AI2" s="10" t="s">
        <v>29</v>
      </c>
      <c r="AJ2" s="10" t="s">
        <v>30</v>
      </c>
      <c r="AK2" s="10" t="s">
        <v>31</v>
      </c>
      <c r="AL2" s="10" t="s">
        <v>32</v>
      </c>
      <c r="AM2" s="10" t="s">
        <v>33</v>
      </c>
      <c r="AN2" s="10" t="s">
        <v>34</v>
      </c>
      <c r="AO2" s="10" t="s">
        <v>35</v>
      </c>
      <c r="AP2" s="10" t="s">
        <v>36</v>
      </c>
      <c r="AQ2" s="10" t="s">
        <v>37</v>
      </c>
      <c r="AR2" s="10" t="s">
        <v>38</v>
      </c>
      <c r="AS2" s="10" t="s">
        <v>39</v>
      </c>
      <c r="AT2" s="10" t="s">
        <v>40</v>
      </c>
      <c r="AU2" s="10" t="s">
        <v>41</v>
      </c>
      <c r="AV2" s="10" t="s">
        <v>42</v>
      </c>
      <c r="AW2" s="10" t="s">
        <v>43</v>
      </c>
      <c r="AX2" s="10" t="s">
        <v>44</v>
      </c>
      <c r="AY2" s="10" t="s">
        <v>45</v>
      </c>
      <c r="AZ2" s="11" t="s">
        <v>341</v>
      </c>
      <c r="BA2" s="10" t="s">
        <v>46</v>
      </c>
      <c r="BB2" s="10" t="s">
        <v>47</v>
      </c>
      <c r="BC2" s="11" t="s">
        <v>338</v>
      </c>
      <c r="BD2" s="11" t="s">
        <v>336</v>
      </c>
      <c r="BE2" s="10" t="s">
        <v>48</v>
      </c>
      <c r="BF2" s="10" t="s">
        <v>49</v>
      </c>
      <c r="BG2" s="10" t="s">
        <v>50</v>
      </c>
      <c r="BH2" s="10" t="s">
        <v>51</v>
      </c>
      <c r="BI2" s="10" t="s">
        <v>52</v>
      </c>
      <c r="BJ2" s="10" t="s">
        <v>53</v>
      </c>
      <c r="BK2" s="10" t="s">
        <v>54</v>
      </c>
      <c r="BL2" s="10" t="s">
        <v>55</v>
      </c>
      <c r="BM2" s="10" t="s">
        <v>56</v>
      </c>
      <c r="BN2" s="10" t="s">
        <v>57</v>
      </c>
      <c r="BO2" s="10" t="s">
        <v>58</v>
      </c>
      <c r="BP2" s="10" t="s">
        <v>59</v>
      </c>
      <c r="BQ2" s="10" t="s">
        <v>60</v>
      </c>
      <c r="BR2" s="10" t="s">
        <v>33</v>
      </c>
      <c r="BS2" s="10" t="s">
        <v>61</v>
      </c>
      <c r="BT2" s="10" t="s">
        <v>62</v>
      </c>
      <c r="BU2" s="10" t="s">
        <v>63</v>
      </c>
      <c r="BV2" s="10" t="s">
        <v>33</v>
      </c>
      <c r="BW2" s="10" t="s">
        <v>64</v>
      </c>
      <c r="BX2" s="10" t="s">
        <v>65</v>
      </c>
      <c r="BY2" s="11" t="s">
        <v>348</v>
      </c>
      <c r="BZ2" s="10" t="s">
        <v>66</v>
      </c>
      <c r="CA2" s="10" t="s">
        <v>67</v>
      </c>
      <c r="CB2" s="10" t="s">
        <v>68</v>
      </c>
      <c r="CC2" s="10" t="s">
        <v>69</v>
      </c>
      <c r="CD2" s="10" t="s">
        <v>70</v>
      </c>
      <c r="CE2" s="10" t="s">
        <v>71</v>
      </c>
      <c r="CF2" s="10" t="s">
        <v>72</v>
      </c>
      <c r="CG2" s="10" t="s">
        <v>73</v>
      </c>
      <c r="CH2" s="10" t="s">
        <v>74</v>
      </c>
      <c r="CI2" s="10" t="s">
        <v>75</v>
      </c>
      <c r="CJ2" s="10" t="s">
        <v>76</v>
      </c>
      <c r="CK2" s="10" t="s">
        <v>77</v>
      </c>
      <c r="CL2" s="10" t="s">
        <v>78</v>
      </c>
      <c r="CM2" s="10" t="s">
        <v>79</v>
      </c>
      <c r="CN2" s="10" t="s">
        <v>80</v>
      </c>
      <c r="CO2" s="10" t="s">
        <v>81</v>
      </c>
      <c r="CP2" s="10" t="s">
        <v>82</v>
      </c>
      <c r="CQ2" s="10" t="s">
        <v>83</v>
      </c>
      <c r="CR2" s="10" t="s">
        <v>84</v>
      </c>
    </row>
    <row r="3" spans="1:96" s="21" customFormat="1" ht="12.75">
      <c r="A3" s="12"/>
      <c r="B3" s="13" t="s">
        <v>85</v>
      </c>
      <c r="C3" s="14" t="s">
        <v>86</v>
      </c>
      <c r="D3" s="15" t="s">
        <v>87</v>
      </c>
      <c r="E3" s="14" t="s">
        <v>88</v>
      </c>
      <c r="F3" s="16" t="s">
        <v>89</v>
      </c>
      <c r="G3" s="14" t="s">
        <v>90</v>
      </c>
      <c r="H3" s="17" t="s">
        <v>91</v>
      </c>
      <c r="I3" s="110">
        <v>2020</v>
      </c>
      <c r="J3" s="110">
        <v>2021</v>
      </c>
      <c r="K3" s="18">
        <v>2022</v>
      </c>
      <c r="L3" s="18">
        <v>2023</v>
      </c>
      <c r="M3" s="18">
        <v>2024</v>
      </c>
      <c r="N3" s="18">
        <v>2024</v>
      </c>
      <c r="O3" s="18">
        <v>2024</v>
      </c>
      <c r="P3" s="17">
        <v>2024</v>
      </c>
      <c r="Q3" s="19" t="s">
        <v>92</v>
      </c>
      <c r="R3" s="19" t="s">
        <v>92</v>
      </c>
      <c r="S3" s="20" t="s">
        <v>93</v>
      </c>
      <c r="T3" s="20" t="s">
        <v>94</v>
      </c>
      <c r="U3" s="20" t="s">
        <v>94</v>
      </c>
      <c r="V3" s="20" t="s">
        <v>95</v>
      </c>
      <c r="W3" s="21" t="s">
        <v>96</v>
      </c>
      <c r="X3" s="21" t="s">
        <v>96</v>
      </c>
      <c r="Y3" s="21" t="s">
        <v>96</v>
      </c>
      <c r="Z3" s="21" t="s">
        <v>96</v>
      </c>
      <c r="AA3" s="21" t="s">
        <v>97</v>
      </c>
      <c r="AB3" s="21" t="s">
        <v>97</v>
      </c>
      <c r="AC3" s="21" t="s">
        <v>98</v>
      </c>
      <c r="AD3" s="21" t="s">
        <v>99</v>
      </c>
      <c r="AE3" s="21" t="s">
        <v>99</v>
      </c>
      <c r="AF3" s="21" t="s">
        <v>100</v>
      </c>
      <c r="AG3" s="21" t="s">
        <v>100</v>
      </c>
      <c r="AH3" s="21" t="s">
        <v>100</v>
      </c>
      <c r="AI3" s="21" t="s">
        <v>101</v>
      </c>
      <c r="AJ3" s="21" t="s">
        <v>101</v>
      </c>
      <c r="AK3" s="21" t="s">
        <v>101</v>
      </c>
      <c r="AL3" s="21" t="s">
        <v>102</v>
      </c>
      <c r="AM3" s="21" t="s">
        <v>103</v>
      </c>
      <c r="AN3" s="21" t="s">
        <v>104</v>
      </c>
      <c r="AO3" s="21" t="s">
        <v>105</v>
      </c>
      <c r="AP3" s="21" t="s">
        <v>106</v>
      </c>
      <c r="AQ3" s="21" t="s">
        <v>106</v>
      </c>
      <c r="AR3" s="21" t="s">
        <v>107</v>
      </c>
      <c r="AS3" s="21" t="s">
        <v>107</v>
      </c>
      <c r="AT3" s="21" t="s">
        <v>108</v>
      </c>
      <c r="AU3" s="21" t="s">
        <v>108</v>
      </c>
      <c r="AV3" s="21" t="s">
        <v>108</v>
      </c>
      <c r="AW3" s="21" t="s">
        <v>108</v>
      </c>
      <c r="AX3" s="21" t="s">
        <v>109</v>
      </c>
      <c r="AY3" s="21" t="s">
        <v>110</v>
      </c>
      <c r="AZ3" s="21" t="s">
        <v>110</v>
      </c>
      <c r="BA3" s="21" t="s">
        <v>111</v>
      </c>
      <c r="BB3" s="21" t="s">
        <v>111</v>
      </c>
      <c r="BC3" s="106" t="s">
        <v>111</v>
      </c>
      <c r="BD3" s="106" t="s">
        <v>111</v>
      </c>
      <c r="BE3" s="21" t="s">
        <v>111</v>
      </c>
      <c r="BF3" s="21" t="s">
        <v>112</v>
      </c>
      <c r="BG3" s="21" t="s">
        <v>113</v>
      </c>
      <c r="BH3" s="21" t="s">
        <v>114</v>
      </c>
      <c r="BI3" s="21" t="s">
        <v>114</v>
      </c>
      <c r="BJ3" s="21" t="s">
        <v>114</v>
      </c>
      <c r="BK3" s="21" t="s">
        <v>115</v>
      </c>
      <c r="BL3" s="21" t="s">
        <v>115</v>
      </c>
      <c r="BM3" s="21" t="s">
        <v>116</v>
      </c>
      <c r="BN3" s="21" t="s">
        <v>116</v>
      </c>
      <c r="BO3" s="21" t="s">
        <v>116</v>
      </c>
      <c r="BP3" s="21" t="s">
        <v>117</v>
      </c>
      <c r="BQ3" s="21" t="s">
        <v>117</v>
      </c>
      <c r="BR3" s="21" t="s">
        <v>117</v>
      </c>
      <c r="BS3" s="21" t="s">
        <v>117</v>
      </c>
      <c r="BT3" s="21" t="s">
        <v>117</v>
      </c>
      <c r="BU3" s="21" t="s">
        <v>118</v>
      </c>
      <c r="BV3" s="21" t="s">
        <v>119</v>
      </c>
      <c r="BW3" s="21" t="s">
        <v>120</v>
      </c>
      <c r="BX3" s="21" t="s">
        <v>121</v>
      </c>
      <c r="BY3" s="106" t="s">
        <v>121</v>
      </c>
      <c r="BZ3" s="21" t="s">
        <v>121</v>
      </c>
      <c r="CA3" s="21" t="s">
        <v>121</v>
      </c>
      <c r="CB3" s="21" t="s">
        <v>121</v>
      </c>
      <c r="CC3" s="21" t="s">
        <v>121</v>
      </c>
      <c r="CD3" s="21" t="s">
        <v>121</v>
      </c>
      <c r="CE3" s="21" t="s">
        <v>121</v>
      </c>
      <c r="CF3" s="21" t="s">
        <v>121</v>
      </c>
      <c r="CG3" s="21" t="s">
        <v>121</v>
      </c>
      <c r="CH3" s="21" t="s">
        <v>121</v>
      </c>
      <c r="CI3" s="21" t="s">
        <v>121</v>
      </c>
      <c r="CJ3" s="21" t="s">
        <v>121</v>
      </c>
      <c r="CK3" s="21" t="s">
        <v>121</v>
      </c>
      <c r="CL3" s="21" t="s">
        <v>122</v>
      </c>
      <c r="CM3" s="21" t="s">
        <v>122</v>
      </c>
      <c r="CN3" s="21" t="s">
        <v>122</v>
      </c>
      <c r="CO3" s="21" t="s">
        <v>122</v>
      </c>
      <c r="CP3" s="21" t="s">
        <v>122</v>
      </c>
      <c r="CQ3" s="21" t="s">
        <v>122</v>
      </c>
      <c r="CR3" s="21" t="s">
        <v>123</v>
      </c>
    </row>
    <row r="4" spans="1:96" ht="12.75">
      <c r="A4" s="22" t="s">
        <v>124</v>
      </c>
      <c r="B4" s="23">
        <v>253</v>
      </c>
      <c r="C4" s="24">
        <v>380</v>
      </c>
      <c r="D4" s="22">
        <v>384</v>
      </c>
      <c r="E4" s="24">
        <v>411</v>
      </c>
      <c r="F4" s="25">
        <v>479.7</v>
      </c>
      <c r="G4" s="25">
        <v>604.86</v>
      </c>
      <c r="H4" s="26">
        <f aca="true" t="shared" si="0" ref="H4:H10">(I4+J4+K4+L4)/4</f>
        <v>597.275</v>
      </c>
      <c r="I4" s="26">
        <v>582</v>
      </c>
      <c r="J4" s="26">
        <v>625.5</v>
      </c>
      <c r="K4" s="26">
        <v>601.6</v>
      </c>
      <c r="L4" s="26">
        <v>580</v>
      </c>
      <c r="M4" s="27">
        <f>SUM(Q4:CR4)</f>
        <v>548.1000000000001</v>
      </c>
      <c r="N4" s="27">
        <f>COUNT(Q4:CR4)</f>
        <v>59</v>
      </c>
      <c r="O4" s="27">
        <f>SUM(O5:O141)</f>
        <v>28967</v>
      </c>
      <c r="P4" s="28"/>
      <c r="Q4" s="29">
        <v>7.7</v>
      </c>
      <c r="R4" s="29">
        <v>10</v>
      </c>
      <c r="S4" s="30">
        <v>13.2</v>
      </c>
      <c r="T4" s="30"/>
      <c r="U4" s="30">
        <v>12</v>
      </c>
      <c r="V4" s="30"/>
      <c r="W4" s="31">
        <v>12</v>
      </c>
      <c r="X4" s="31">
        <v>14.4</v>
      </c>
      <c r="Y4" s="31">
        <v>8.1</v>
      </c>
      <c r="Z4" s="31">
        <v>9.9</v>
      </c>
      <c r="AA4" s="31"/>
      <c r="AB4" s="31">
        <v>7.1</v>
      </c>
      <c r="AC4" s="31">
        <v>10</v>
      </c>
      <c r="AD4" s="31">
        <v>11.7</v>
      </c>
      <c r="AE4" s="31">
        <v>9.5</v>
      </c>
      <c r="AF4" s="31">
        <v>6.3</v>
      </c>
      <c r="AG4" s="31">
        <v>8.3</v>
      </c>
      <c r="AH4" s="31"/>
      <c r="AI4" s="22">
        <v>8.3</v>
      </c>
      <c r="AJ4" s="22"/>
      <c r="AK4" s="32">
        <v>6.9</v>
      </c>
      <c r="AL4" s="32"/>
      <c r="AM4" s="32">
        <v>12</v>
      </c>
      <c r="AN4" s="32"/>
      <c r="AO4" s="32">
        <v>12.5</v>
      </c>
      <c r="AP4" s="30">
        <v>11.3</v>
      </c>
      <c r="AQ4" s="30">
        <v>7.3</v>
      </c>
      <c r="AR4" s="30"/>
      <c r="AS4" s="30"/>
      <c r="AT4" s="30"/>
      <c r="AU4" s="30">
        <v>6.3</v>
      </c>
      <c r="AV4" s="30">
        <v>10.5</v>
      </c>
      <c r="AW4" s="30"/>
      <c r="AX4" s="30">
        <v>12.9</v>
      </c>
      <c r="AY4" s="30">
        <v>14</v>
      </c>
      <c r="AZ4" s="30">
        <v>5.5</v>
      </c>
      <c r="BA4" s="30">
        <v>10.5</v>
      </c>
      <c r="BB4" s="30">
        <v>11.5</v>
      </c>
      <c r="BC4" s="30">
        <v>7.2</v>
      </c>
      <c r="BD4" s="30">
        <v>6.6</v>
      </c>
      <c r="BE4" s="30">
        <v>11.5</v>
      </c>
      <c r="BF4" s="30">
        <v>9.7</v>
      </c>
      <c r="BG4" s="30">
        <v>10.7</v>
      </c>
      <c r="BH4" s="30"/>
      <c r="BI4" s="31">
        <v>9.3</v>
      </c>
      <c r="BJ4" s="31">
        <v>6.2</v>
      </c>
      <c r="BK4" s="31">
        <v>11.2</v>
      </c>
      <c r="BL4" s="31">
        <v>10.8</v>
      </c>
      <c r="BM4" s="31">
        <v>10.7</v>
      </c>
      <c r="BN4" s="31">
        <v>10.4</v>
      </c>
      <c r="BO4" s="31"/>
      <c r="BP4" s="31"/>
      <c r="BQ4" s="31">
        <v>7.7</v>
      </c>
      <c r="BR4" s="31"/>
      <c r="BS4" s="31"/>
      <c r="BT4" s="31"/>
      <c r="BU4" s="31">
        <v>7.1</v>
      </c>
      <c r="BV4" s="31">
        <v>5.2</v>
      </c>
      <c r="BW4" s="31">
        <v>12</v>
      </c>
      <c r="BX4" s="31"/>
      <c r="BY4" s="31">
        <v>4</v>
      </c>
      <c r="BZ4" s="31"/>
      <c r="CA4" s="31">
        <v>7.6</v>
      </c>
      <c r="CB4" s="31"/>
      <c r="CC4" s="31">
        <v>9.4</v>
      </c>
      <c r="CD4" s="31">
        <v>5.5</v>
      </c>
      <c r="CE4" s="31">
        <v>10.3</v>
      </c>
      <c r="CF4" s="31">
        <v>10.5</v>
      </c>
      <c r="CG4" s="31">
        <v>6.2</v>
      </c>
      <c r="CH4" s="31">
        <v>7.8</v>
      </c>
      <c r="CI4" s="31">
        <v>10.3</v>
      </c>
      <c r="CJ4" s="31">
        <v>11.1</v>
      </c>
      <c r="CK4" s="31">
        <v>7.5</v>
      </c>
      <c r="CL4" s="31">
        <v>11</v>
      </c>
      <c r="CM4" s="31"/>
      <c r="CN4" s="31">
        <v>9.1</v>
      </c>
      <c r="CO4" s="31">
        <v>9.7</v>
      </c>
      <c r="CP4" s="31">
        <v>7</v>
      </c>
      <c r="CQ4" s="31">
        <v>7</v>
      </c>
      <c r="CR4" s="32">
        <v>8.1</v>
      </c>
    </row>
    <row r="5" spans="1:96" ht="12.75">
      <c r="A5" s="33" t="s">
        <v>125</v>
      </c>
      <c r="B5" s="23"/>
      <c r="C5" s="24"/>
      <c r="D5" s="34" t="s">
        <v>126</v>
      </c>
      <c r="E5" s="35" t="s">
        <v>126</v>
      </c>
      <c r="F5" s="25"/>
      <c r="G5" s="36" t="s">
        <v>126</v>
      </c>
      <c r="H5" s="37">
        <f t="shared" si="0"/>
        <v>0.008465929933969187</v>
      </c>
      <c r="I5" s="38"/>
      <c r="J5" s="38"/>
      <c r="K5" s="39">
        <v>0.016622340425531918</v>
      </c>
      <c r="L5" s="39">
        <v>0.017241379310344827</v>
      </c>
      <c r="M5" s="40">
        <f aca="true" t="shared" si="1" ref="M5:M36">O5*10/$M$4</f>
        <v>0</v>
      </c>
      <c r="N5" s="41"/>
      <c r="O5" s="42"/>
      <c r="P5" s="41">
        <f aca="true" t="shared" si="2" ref="P5:P36">N5*100/N$4</f>
        <v>0</v>
      </c>
      <c r="Q5" s="43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5"/>
      <c r="AK5" s="45"/>
      <c r="AL5" s="45"/>
      <c r="AM5" s="46"/>
      <c r="AN5" s="46"/>
      <c r="AO5" s="46"/>
      <c r="AP5" s="44"/>
      <c r="AQ5" s="44"/>
      <c r="AR5" s="44"/>
      <c r="AS5" s="44"/>
      <c r="AT5" s="44"/>
      <c r="AU5" s="44"/>
      <c r="AV5" s="44"/>
      <c r="AW5" s="44"/>
      <c r="AX5" s="43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6"/>
    </row>
    <row r="6" spans="1:96" ht="12.75">
      <c r="A6" s="33" t="s">
        <v>127</v>
      </c>
      <c r="B6" s="23"/>
      <c r="C6" s="35" t="s">
        <v>126</v>
      </c>
      <c r="D6" s="22"/>
      <c r="E6" s="24"/>
      <c r="F6" s="25"/>
      <c r="G6" s="36" t="s">
        <v>126</v>
      </c>
      <c r="H6" s="37">
        <f t="shared" si="0"/>
        <v>0.008620689655172414</v>
      </c>
      <c r="I6" s="38"/>
      <c r="J6" s="38"/>
      <c r="K6" s="39"/>
      <c r="L6" s="39">
        <v>0.034482758620689655</v>
      </c>
      <c r="M6" s="47">
        <f t="shared" si="1"/>
        <v>0</v>
      </c>
      <c r="N6" s="28">
        <f>COUNT(Q6:CR6)</f>
        <v>0</v>
      </c>
      <c r="O6" s="48">
        <f>SUM(Q6:CR6)</f>
        <v>0</v>
      </c>
      <c r="P6" s="28">
        <f t="shared" si="2"/>
        <v>0</v>
      </c>
      <c r="Q6" s="49"/>
      <c r="R6" s="49"/>
      <c r="S6" s="29"/>
      <c r="T6" s="29"/>
      <c r="U6" s="29"/>
      <c r="V6" s="29"/>
      <c r="W6" s="50"/>
      <c r="X6" s="50"/>
      <c r="Y6" s="50"/>
      <c r="Z6" s="50"/>
      <c r="AA6" s="50"/>
      <c r="AB6" s="38"/>
      <c r="AC6" s="38"/>
      <c r="AD6" s="50"/>
      <c r="AE6" s="50"/>
      <c r="AF6" s="50"/>
      <c r="AG6" s="50"/>
      <c r="AH6" s="50"/>
      <c r="AI6" s="51"/>
      <c r="AJ6" s="51"/>
      <c r="AK6" s="51"/>
      <c r="AL6" s="51"/>
      <c r="AM6" s="52"/>
      <c r="AN6" s="52"/>
      <c r="AO6" s="52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2"/>
    </row>
    <row r="7" spans="1:96" ht="12.75">
      <c r="A7" s="33" t="s">
        <v>128</v>
      </c>
      <c r="B7" s="23"/>
      <c r="C7" s="24"/>
      <c r="D7" s="22"/>
      <c r="E7" s="24">
        <v>0.01</v>
      </c>
      <c r="F7" s="53">
        <v>0.01</v>
      </c>
      <c r="G7" s="53">
        <v>0.04611384648565664</v>
      </c>
      <c r="H7" s="37">
        <f t="shared" si="0"/>
        <v>0.13120901299926546</v>
      </c>
      <c r="I7" s="39">
        <v>0.2749140893470791</v>
      </c>
      <c r="J7" s="39">
        <v>0.031974420463629104</v>
      </c>
      <c r="K7" s="39">
        <v>0.16622340425531917</v>
      </c>
      <c r="L7" s="39">
        <v>0.05172413793103448</v>
      </c>
      <c r="M7" s="40">
        <f t="shared" si="1"/>
        <v>0.10946907498631633</v>
      </c>
      <c r="N7" s="54">
        <v>3</v>
      </c>
      <c r="O7" s="54">
        <v>6</v>
      </c>
      <c r="P7" s="54">
        <f t="shared" si="2"/>
        <v>5.084745762711864</v>
      </c>
      <c r="Q7" s="43"/>
      <c r="R7" s="43"/>
      <c r="S7" s="43"/>
      <c r="T7" s="43"/>
      <c r="U7" s="43"/>
      <c r="V7" s="43"/>
      <c r="W7" s="44"/>
      <c r="X7" s="44"/>
      <c r="Y7" s="44"/>
      <c r="Z7" s="43"/>
      <c r="AA7" s="43"/>
      <c r="AB7" s="44"/>
      <c r="AC7" s="44"/>
      <c r="AD7" s="43"/>
      <c r="AE7" s="43"/>
      <c r="AF7" s="43"/>
      <c r="AG7" s="43"/>
      <c r="AH7" s="43"/>
      <c r="AI7" s="45"/>
      <c r="AJ7" s="45"/>
      <c r="AK7" s="45"/>
      <c r="AL7" s="45"/>
      <c r="AM7" s="45"/>
      <c r="AN7" s="45"/>
      <c r="AO7" s="45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3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3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6"/>
    </row>
    <row r="8" spans="1:28" ht="12.75">
      <c r="A8" s="1" t="s">
        <v>129</v>
      </c>
      <c r="B8" s="55"/>
      <c r="C8" s="14" t="s">
        <v>126</v>
      </c>
      <c r="D8" s="14" t="s">
        <v>126</v>
      </c>
      <c r="E8" s="55">
        <v>0.34</v>
      </c>
      <c r="F8" s="53">
        <v>0.031</v>
      </c>
      <c r="G8" s="53">
        <v>0.7830053191489361</v>
      </c>
      <c r="H8" s="37">
        <f t="shared" si="0"/>
        <v>3.5304064313728922</v>
      </c>
      <c r="I8" s="39">
        <v>8.762886597938145</v>
      </c>
      <c r="J8" s="39">
        <v>1.1670663469224622</v>
      </c>
      <c r="K8" s="39">
        <v>2.2606382978723407</v>
      </c>
      <c r="L8" s="39">
        <v>1.9310344827586208</v>
      </c>
      <c r="M8" s="47">
        <f t="shared" si="1"/>
        <v>0.5838350665936871</v>
      </c>
      <c r="N8" s="28">
        <f aca="true" t="shared" si="3" ref="N8:N31">COUNT(Q8:CR8)</f>
        <v>1</v>
      </c>
      <c r="O8" s="48">
        <f aca="true" t="shared" si="4" ref="O8:O71">SUM(Q8:CR8)</f>
        <v>32</v>
      </c>
      <c r="P8" s="28">
        <f t="shared" si="2"/>
        <v>1.694915254237288</v>
      </c>
      <c r="Q8" s="49"/>
      <c r="R8" s="49"/>
      <c r="S8" s="49"/>
      <c r="T8" s="49"/>
      <c r="U8" s="49"/>
      <c r="V8" s="49"/>
      <c r="AB8">
        <v>32</v>
      </c>
    </row>
    <row r="9" spans="1:93" ht="12.75">
      <c r="A9" s="1" t="s">
        <v>130</v>
      </c>
      <c r="B9" s="55"/>
      <c r="C9" s="55">
        <v>0.25</v>
      </c>
      <c r="D9" s="55">
        <v>0.61</v>
      </c>
      <c r="E9" s="53">
        <v>3.85</v>
      </c>
      <c r="F9" s="53">
        <v>1.4087521943253727</v>
      </c>
      <c r="G9" s="53">
        <v>3.2623590425531916</v>
      </c>
      <c r="H9" s="37">
        <f t="shared" si="0"/>
        <v>6.829368167969124</v>
      </c>
      <c r="I9" s="39">
        <v>10.584192439862544</v>
      </c>
      <c r="J9" s="39">
        <v>7.3860911270983225</v>
      </c>
      <c r="K9" s="39">
        <v>3.64029255319149</v>
      </c>
      <c r="L9" s="39">
        <v>5.706896551724138</v>
      </c>
      <c r="M9" s="47">
        <f t="shared" si="1"/>
        <v>2.3353402663747485</v>
      </c>
      <c r="N9" s="28">
        <f t="shared" si="3"/>
        <v>10</v>
      </c>
      <c r="O9" s="48">
        <f t="shared" si="4"/>
        <v>128</v>
      </c>
      <c r="P9" s="28">
        <f t="shared" si="2"/>
        <v>16.949152542372882</v>
      </c>
      <c r="Q9" s="49"/>
      <c r="R9" s="49"/>
      <c r="S9" s="49"/>
      <c r="T9" s="49"/>
      <c r="U9" s="49">
        <v>81</v>
      </c>
      <c r="V9" s="49"/>
      <c r="X9" s="49">
        <v>2</v>
      </c>
      <c r="Y9" s="49"/>
      <c r="AB9">
        <v>19</v>
      </c>
      <c r="AD9">
        <v>2</v>
      </c>
      <c r="AE9">
        <v>3</v>
      </c>
      <c r="BE9">
        <v>7</v>
      </c>
      <c r="BJ9">
        <v>1</v>
      </c>
      <c r="CI9">
        <v>1</v>
      </c>
      <c r="CL9">
        <v>3</v>
      </c>
      <c r="CO9">
        <v>9</v>
      </c>
    </row>
    <row r="10" spans="1:96" ht="12.75">
      <c r="A10" s="1" t="s">
        <v>131</v>
      </c>
      <c r="B10" s="55"/>
      <c r="C10" s="55"/>
      <c r="D10" s="55">
        <v>0.01</v>
      </c>
      <c r="E10" s="55">
        <v>0.06</v>
      </c>
      <c r="F10" s="53">
        <v>0.19932986323739538</v>
      </c>
      <c r="G10" s="53">
        <v>1.310463961271814</v>
      </c>
      <c r="H10" s="37">
        <f t="shared" si="0"/>
        <v>3.611043156099955</v>
      </c>
      <c r="I10" s="39">
        <v>7.697594501718214</v>
      </c>
      <c r="J10" s="39">
        <v>3.9008792965627506</v>
      </c>
      <c r="K10" s="39">
        <v>1.8284574468085109</v>
      </c>
      <c r="L10" s="39">
        <v>1.0172413793103448</v>
      </c>
      <c r="M10" s="47">
        <f t="shared" si="1"/>
        <v>4.506476920270023</v>
      </c>
      <c r="N10" s="28">
        <f t="shared" si="3"/>
        <v>35</v>
      </c>
      <c r="O10" s="48">
        <f t="shared" si="4"/>
        <v>247</v>
      </c>
      <c r="P10" s="28">
        <f t="shared" si="2"/>
        <v>59.32203389830509</v>
      </c>
      <c r="Q10" s="49"/>
      <c r="R10" s="49">
        <v>3</v>
      </c>
      <c r="S10" s="49">
        <v>4</v>
      </c>
      <c r="T10" s="49"/>
      <c r="U10" s="49">
        <v>2</v>
      </c>
      <c r="V10" s="49"/>
      <c r="W10">
        <v>2</v>
      </c>
      <c r="Y10">
        <v>1</v>
      </c>
      <c r="AB10">
        <v>1</v>
      </c>
      <c r="AF10">
        <v>3</v>
      </c>
      <c r="AG10">
        <v>7</v>
      </c>
      <c r="AI10">
        <v>2</v>
      </c>
      <c r="AM10">
        <v>3</v>
      </c>
      <c r="AP10">
        <v>7</v>
      </c>
      <c r="AQ10">
        <v>19</v>
      </c>
      <c r="AU10">
        <v>2</v>
      </c>
      <c r="AX10">
        <v>5</v>
      </c>
      <c r="AY10">
        <v>3</v>
      </c>
      <c r="BA10">
        <v>6</v>
      </c>
      <c r="BE10">
        <v>16</v>
      </c>
      <c r="BG10">
        <v>3</v>
      </c>
      <c r="BJ10">
        <v>4</v>
      </c>
      <c r="BK10">
        <v>6</v>
      </c>
      <c r="BL10">
        <v>2</v>
      </c>
      <c r="BN10">
        <v>10</v>
      </c>
      <c r="BQ10">
        <v>1</v>
      </c>
      <c r="BV10">
        <v>21</v>
      </c>
      <c r="BW10">
        <v>5</v>
      </c>
      <c r="CD10">
        <v>3</v>
      </c>
      <c r="CE10">
        <v>5</v>
      </c>
      <c r="CF10">
        <v>8</v>
      </c>
      <c r="CK10">
        <v>1</v>
      </c>
      <c r="CL10">
        <v>8</v>
      </c>
      <c r="CN10">
        <v>3</v>
      </c>
      <c r="CO10">
        <v>14</v>
      </c>
      <c r="CP10">
        <v>60</v>
      </c>
      <c r="CQ10">
        <v>6</v>
      </c>
      <c r="CR10">
        <v>1</v>
      </c>
    </row>
    <row r="11" spans="1:22" ht="12.75">
      <c r="A11" s="1" t="s">
        <v>132</v>
      </c>
      <c r="B11" s="55"/>
      <c r="C11" s="55"/>
      <c r="D11" s="55"/>
      <c r="E11" s="55"/>
      <c r="F11" s="53"/>
      <c r="G11" s="36" t="s">
        <v>126</v>
      </c>
      <c r="H11" s="37"/>
      <c r="I11" s="39"/>
      <c r="J11" s="39"/>
      <c r="K11" s="39"/>
      <c r="M11" s="47">
        <f t="shared" si="1"/>
        <v>0</v>
      </c>
      <c r="N11" s="28">
        <f t="shared" si="3"/>
        <v>0</v>
      </c>
      <c r="O11" s="48">
        <f t="shared" si="4"/>
        <v>0</v>
      </c>
      <c r="P11" s="28">
        <f t="shared" si="2"/>
        <v>0</v>
      </c>
      <c r="Q11" s="49"/>
      <c r="R11" s="49"/>
      <c r="S11" s="49"/>
      <c r="T11" s="49"/>
      <c r="U11" s="49"/>
      <c r="V11" s="49"/>
    </row>
    <row r="12" spans="1:43" ht="12.75">
      <c r="A12" s="56" t="s">
        <v>133</v>
      </c>
      <c r="B12" s="55"/>
      <c r="C12" s="55"/>
      <c r="D12" s="55"/>
      <c r="E12" s="55"/>
      <c r="F12" s="53"/>
      <c r="G12" s="53"/>
      <c r="H12" s="37">
        <f>(I12+J12+K12+L12)/4</f>
        <v>0.05570197685896031</v>
      </c>
      <c r="I12" s="39">
        <v>0.20618556701030932</v>
      </c>
      <c r="J12" s="39"/>
      <c r="K12" s="39">
        <v>0.016622340425531918</v>
      </c>
      <c r="L12" s="39"/>
      <c r="M12" s="47">
        <f t="shared" si="1"/>
        <v>0.018244845831052722</v>
      </c>
      <c r="N12" s="28">
        <f t="shared" si="3"/>
        <v>1</v>
      </c>
      <c r="O12" s="48">
        <f t="shared" si="4"/>
        <v>1</v>
      </c>
      <c r="P12" s="28">
        <f t="shared" si="2"/>
        <v>1.694915254237288</v>
      </c>
      <c r="Q12" s="49"/>
      <c r="R12" s="49"/>
      <c r="S12" s="49"/>
      <c r="T12" s="49"/>
      <c r="U12" s="49"/>
      <c r="V12" s="49"/>
      <c r="AQ12">
        <v>1</v>
      </c>
    </row>
    <row r="13" spans="1:87" ht="12.75">
      <c r="A13" s="1" t="s">
        <v>134</v>
      </c>
      <c r="B13" s="55"/>
      <c r="C13" s="55"/>
      <c r="D13" s="55"/>
      <c r="E13" s="55"/>
      <c r="F13" s="53"/>
      <c r="G13" s="53">
        <v>0.3947022385835014</v>
      </c>
      <c r="H13" s="37">
        <f>(I13+J13+K13+L13)/4</f>
        <v>1.3895169508174994</v>
      </c>
      <c r="I13" s="39">
        <v>4.63917525773196</v>
      </c>
      <c r="J13" s="39">
        <v>0.7194244604316548</v>
      </c>
      <c r="K13" s="39">
        <v>0.199468085106383</v>
      </c>
      <c r="L13" s="39"/>
      <c r="M13" s="47">
        <f t="shared" si="1"/>
        <v>1.4595876664842178</v>
      </c>
      <c r="N13" s="28">
        <f t="shared" si="3"/>
        <v>7</v>
      </c>
      <c r="O13" s="48">
        <f t="shared" si="4"/>
        <v>80</v>
      </c>
      <c r="P13" s="28">
        <f t="shared" si="2"/>
        <v>11.864406779661017</v>
      </c>
      <c r="Q13" s="49"/>
      <c r="R13" s="49"/>
      <c r="S13" s="49"/>
      <c r="T13" s="49"/>
      <c r="U13" s="49"/>
      <c r="V13" s="49"/>
      <c r="AE13">
        <v>6</v>
      </c>
      <c r="AI13">
        <v>9</v>
      </c>
      <c r="AM13">
        <v>1</v>
      </c>
      <c r="AP13">
        <v>4</v>
      </c>
      <c r="AQ13">
        <v>42</v>
      </c>
      <c r="BJ13">
        <v>10</v>
      </c>
      <c r="CI13">
        <v>8</v>
      </c>
    </row>
    <row r="14" spans="1:90" ht="12.75">
      <c r="A14" s="1" t="s">
        <v>135</v>
      </c>
      <c r="B14" s="55"/>
      <c r="C14" s="55"/>
      <c r="D14" s="55"/>
      <c r="E14" s="55"/>
      <c r="F14" s="53"/>
      <c r="G14" s="53">
        <v>0.06608434669068958</v>
      </c>
      <c r="H14" s="37">
        <f>(I14+J14+K14+L14)/4</f>
        <v>0.45189237949407973</v>
      </c>
      <c r="I14" s="39">
        <v>1.4776632302405501</v>
      </c>
      <c r="J14" s="39">
        <v>0.06394884092725821</v>
      </c>
      <c r="K14" s="39">
        <v>0.2659574468085107</v>
      </c>
      <c r="L14" s="39"/>
      <c r="M14" s="57">
        <f t="shared" si="1"/>
        <v>2.973909870461594</v>
      </c>
      <c r="N14" s="28">
        <f t="shared" si="3"/>
        <v>11</v>
      </c>
      <c r="O14" s="48">
        <f t="shared" si="4"/>
        <v>163</v>
      </c>
      <c r="P14" s="28">
        <f t="shared" si="2"/>
        <v>18.64406779661017</v>
      </c>
      <c r="Q14" s="49"/>
      <c r="R14" s="49"/>
      <c r="S14" s="49">
        <v>3</v>
      </c>
      <c r="T14" s="49"/>
      <c r="U14" s="49">
        <v>2</v>
      </c>
      <c r="V14" s="49"/>
      <c r="AD14">
        <v>1</v>
      </c>
      <c r="AE14">
        <v>3</v>
      </c>
      <c r="AQ14">
        <v>1</v>
      </c>
      <c r="BA14">
        <v>4</v>
      </c>
      <c r="BE14">
        <v>20</v>
      </c>
      <c r="BN14">
        <v>76</v>
      </c>
      <c r="BU14">
        <v>4</v>
      </c>
      <c r="BV14">
        <v>2</v>
      </c>
      <c r="CL14">
        <v>47</v>
      </c>
    </row>
    <row r="15" spans="1:73" ht="12.75">
      <c r="A15" s="56" t="s">
        <v>136</v>
      </c>
      <c r="B15" s="55"/>
      <c r="C15" s="55"/>
      <c r="D15" s="55">
        <v>0.72</v>
      </c>
      <c r="E15" s="55">
        <v>0.12</v>
      </c>
      <c r="F15" s="53">
        <v>0.02</v>
      </c>
      <c r="G15" s="53">
        <v>0.046</v>
      </c>
      <c r="H15" s="37">
        <f>(I15+J15+K15+L15)/4</f>
        <v>0.2740744041090883</v>
      </c>
      <c r="I15" s="39">
        <v>0.9965635738831617</v>
      </c>
      <c r="J15" s="39"/>
      <c r="K15" s="39">
        <v>0.0997340425531915</v>
      </c>
      <c r="L15" s="39"/>
      <c r="M15" s="47">
        <f t="shared" si="1"/>
        <v>0.529100529100529</v>
      </c>
      <c r="N15" s="28">
        <f t="shared" si="3"/>
        <v>4</v>
      </c>
      <c r="O15" s="48">
        <f t="shared" si="4"/>
        <v>29</v>
      </c>
      <c r="P15" s="28">
        <f t="shared" si="2"/>
        <v>6.779661016949152</v>
      </c>
      <c r="Q15" s="49"/>
      <c r="R15" s="49"/>
      <c r="S15" s="49"/>
      <c r="T15"/>
      <c r="U15" s="49"/>
      <c r="V15" s="49"/>
      <c r="BE15">
        <v>18</v>
      </c>
      <c r="BI15">
        <v>2</v>
      </c>
      <c r="BN15">
        <v>8</v>
      </c>
      <c r="BU15">
        <v>1</v>
      </c>
    </row>
    <row r="16" spans="1:22" ht="12.75">
      <c r="A16" s="56" t="s">
        <v>137</v>
      </c>
      <c r="B16" s="55"/>
      <c r="C16" s="55"/>
      <c r="D16" s="14" t="s">
        <v>126</v>
      </c>
      <c r="E16" s="14" t="s">
        <v>126</v>
      </c>
      <c r="F16" s="53"/>
      <c r="G16" s="53">
        <v>0.012</v>
      </c>
      <c r="H16" s="37"/>
      <c r="I16" s="39"/>
      <c r="J16" s="39"/>
      <c r="K16" s="39"/>
      <c r="L16" s="39"/>
      <c r="M16" s="47">
        <f t="shared" si="1"/>
        <v>0</v>
      </c>
      <c r="N16" s="28">
        <f t="shared" si="3"/>
        <v>0</v>
      </c>
      <c r="O16" s="48">
        <f t="shared" si="4"/>
        <v>0</v>
      </c>
      <c r="P16" s="28">
        <f t="shared" si="2"/>
        <v>0</v>
      </c>
      <c r="Q16" s="49"/>
      <c r="R16" s="49"/>
      <c r="S16" s="49"/>
      <c r="T16" s="49"/>
      <c r="U16" s="49"/>
      <c r="V16" s="49"/>
    </row>
    <row r="17" spans="1:22" ht="12.75">
      <c r="A17" s="56" t="s">
        <v>138</v>
      </c>
      <c r="B17" s="55"/>
      <c r="C17" s="55"/>
      <c r="D17" s="14"/>
      <c r="E17" s="14"/>
      <c r="F17" s="53"/>
      <c r="G17" s="53"/>
      <c r="H17" s="37">
        <f>(I17+J17+K17+L17)/4</f>
        <v>0.004310344827586207</v>
      </c>
      <c r="I17" s="39"/>
      <c r="J17" s="39"/>
      <c r="K17" s="39"/>
      <c r="L17" s="39">
        <v>0.017241379310344827</v>
      </c>
      <c r="M17" s="47">
        <f t="shared" si="1"/>
        <v>0</v>
      </c>
      <c r="N17" s="28">
        <f t="shared" si="3"/>
        <v>0</v>
      </c>
      <c r="O17" s="48">
        <f t="shared" si="4"/>
        <v>0</v>
      </c>
      <c r="P17" s="28">
        <f t="shared" si="2"/>
        <v>0</v>
      </c>
      <c r="Q17" s="49"/>
      <c r="R17" s="49"/>
      <c r="S17" s="49"/>
      <c r="T17" s="49"/>
      <c r="U17" s="49"/>
      <c r="V17" s="49"/>
    </row>
    <row r="18" spans="1:29" ht="12.75">
      <c r="A18" s="56" t="s">
        <v>139</v>
      </c>
      <c r="B18" s="55"/>
      <c r="C18" s="55"/>
      <c r="D18" s="55"/>
      <c r="E18" s="55">
        <v>0.01</v>
      </c>
      <c r="F18" s="53">
        <v>0.01</v>
      </c>
      <c r="G18" s="36" t="s">
        <v>126</v>
      </c>
      <c r="H18" s="37"/>
      <c r="I18" s="39"/>
      <c r="J18" s="39"/>
      <c r="K18" s="39"/>
      <c r="L18" s="39"/>
      <c r="M18" s="47">
        <f t="shared" si="1"/>
        <v>0</v>
      </c>
      <c r="N18" s="28">
        <f t="shared" si="3"/>
        <v>0</v>
      </c>
      <c r="O18" s="48">
        <f t="shared" si="4"/>
        <v>0</v>
      </c>
      <c r="P18" s="28">
        <f t="shared" si="2"/>
        <v>0</v>
      </c>
      <c r="Q18" s="49"/>
      <c r="R18" s="49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89" ht="12.75">
      <c r="A19" s="1" t="s">
        <v>140</v>
      </c>
      <c r="B19" s="53">
        <v>28.8</v>
      </c>
      <c r="C19" s="53">
        <v>5.07</v>
      </c>
      <c r="D19" s="55">
        <v>23.77</v>
      </c>
      <c r="E19" s="55">
        <v>10.72</v>
      </c>
      <c r="F19" s="53">
        <v>20.578687283119006</v>
      </c>
      <c r="G19" s="53">
        <v>15.574422872340424</v>
      </c>
      <c r="H19" s="37">
        <f>(I19+J19+K19+L19)/4</f>
        <v>12.411490038309493</v>
      </c>
      <c r="I19" s="39">
        <v>11.838487972508593</v>
      </c>
      <c r="J19" s="39">
        <v>19.07274180655476</v>
      </c>
      <c r="K19" s="39">
        <v>14.99335106382979</v>
      </c>
      <c r="L19" s="39">
        <v>3.7413793103448274</v>
      </c>
      <c r="M19" s="47">
        <f t="shared" si="1"/>
        <v>11.767925561029006</v>
      </c>
      <c r="N19" s="28">
        <f t="shared" si="3"/>
        <v>15</v>
      </c>
      <c r="O19" s="48">
        <f t="shared" si="4"/>
        <v>645</v>
      </c>
      <c r="P19" s="28">
        <f t="shared" si="2"/>
        <v>25.423728813559322</v>
      </c>
      <c r="Q19" s="49"/>
      <c r="R19" s="49"/>
      <c r="S19" s="49"/>
      <c r="T19" s="49"/>
      <c r="U19" s="49">
        <v>6</v>
      </c>
      <c r="V19" s="49"/>
      <c r="X19">
        <v>2</v>
      </c>
      <c r="AB19">
        <v>75</v>
      </c>
      <c r="AU19">
        <v>8</v>
      </c>
      <c r="AV19">
        <v>92</v>
      </c>
      <c r="BF19">
        <v>5</v>
      </c>
      <c r="BJ19">
        <v>18</v>
      </c>
      <c r="BK19">
        <v>31</v>
      </c>
      <c r="BM19">
        <v>3</v>
      </c>
      <c r="BN19">
        <v>2</v>
      </c>
      <c r="BU19">
        <v>1</v>
      </c>
      <c r="CC19">
        <v>8</v>
      </c>
      <c r="CF19">
        <v>147</v>
      </c>
      <c r="CI19">
        <v>240</v>
      </c>
      <c r="CK19">
        <v>7</v>
      </c>
    </row>
    <row r="20" spans="1:28" ht="12.75">
      <c r="A20" s="1" t="s">
        <v>141</v>
      </c>
      <c r="B20" s="36" t="s">
        <v>126</v>
      </c>
      <c r="C20" s="36" t="s">
        <v>126</v>
      </c>
      <c r="D20" s="55"/>
      <c r="E20" s="14" t="s">
        <v>126</v>
      </c>
      <c r="F20" s="53"/>
      <c r="G20" s="53"/>
      <c r="H20" s="37"/>
      <c r="I20" s="39"/>
      <c r="J20" s="39"/>
      <c r="K20" s="39"/>
      <c r="L20" s="39"/>
      <c r="M20" s="47">
        <f t="shared" si="1"/>
        <v>0.018244845831052722</v>
      </c>
      <c r="N20" s="28">
        <f t="shared" si="3"/>
        <v>1</v>
      </c>
      <c r="O20" s="48">
        <f t="shared" si="4"/>
        <v>1</v>
      </c>
      <c r="P20" s="28">
        <f t="shared" si="2"/>
        <v>1.694915254237288</v>
      </c>
      <c r="Q20" s="49"/>
      <c r="R20" s="49"/>
      <c r="S20" s="49"/>
      <c r="T20" s="49"/>
      <c r="U20" s="49"/>
      <c r="V20" s="49"/>
      <c r="AB20">
        <v>1</v>
      </c>
    </row>
    <row r="21" spans="1:93" ht="12.75">
      <c r="A21" s="1" t="s">
        <v>142</v>
      </c>
      <c r="B21" s="55">
        <v>0.01</v>
      </c>
      <c r="C21" s="55">
        <v>0.11</v>
      </c>
      <c r="D21" s="55">
        <v>0.03</v>
      </c>
      <c r="E21" s="55">
        <v>0.41</v>
      </c>
      <c r="F21" s="53">
        <v>1.6286276791181877</v>
      </c>
      <c r="G21" s="53">
        <v>2.2937526595744684</v>
      </c>
      <c r="H21" s="37">
        <f aca="true" t="shared" si="5" ref="H21:H34">(I21+J21+K21+L21)/4</f>
        <v>6.247586879413353</v>
      </c>
      <c r="I21" s="39">
        <v>10.652920962199314</v>
      </c>
      <c r="J21" s="39">
        <v>2.637889688249401</v>
      </c>
      <c r="K21" s="39">
        <v>2.975398936170213</v>
      </c>
      <c r="L21" s="39">
        <v>8.724137931034482</v>
      </c>
      <c r="M21" s="47">
        <f t="shared" si="1"/>
        <v>4.670680532749497</v>
      </c>
      <c r="N21" s="28">
        <f t="shared" si="3"/>
        <v>5</v>
      </c>
      <c r="O21" s="48">
        <f t="shared" si="4"/>
        <v>256</v>
      </c>
      <c r="P21" s="28">
        <f t="shared" si="2"/>
        <v>8.474576271186441</v>
      </c>
      <c r="Q21" s="49"/>
      <c r="R21" s="49"/>
      <c r="S21" s="49"/>
      <c r="T21" s="49"/>
      <c r="U21" s="2">
        <v>19</v>
      </c>
      <c r="AB21">
        <v>210</v>
      </c>
      <c r="CF21">
        <v>10</v>
      </c>
      <c r="CI21">
        <v>13</v>
      </c>
      <c r="CO21">
        <v>4</v>
      </c>
    </row>
    <row r="22" spans="1:28" ht="12.75">
      <c r="A22" s="1" t="s">
        <v>143</v>
      </c>
      <c r="B22" s="55"/>
      <c r="C22" s="55"/>
      <c r="D22" s="55"/>
      <c r="E22" s="55">
        <v>0.01</v>
      </c>
      <c r="F22" s="53">
        <v>0.01</v>
      </c>
      <c r="G22" s="53">
        <v>0.13133118385943257</v>
      </c>
      <c r="H22" s="37">
        <f t="shared" si="5"/>
        <v>0.052585517792662434</v>
      </c>
      <c r="I22" s="39"/>
      <c r="J22" s="39">
        <v>0.17585931254996007</v>
      </c>
      <c r="K22" s="39"/>
      <c r="L22" s="39">
        <v>0.034482758620689655</v>
      </c>
      <c r="M22" s="47">
        <f t="shared" si="1"/>
        <v>0.29191753329684356</v>
      </c>
      <c r="N22" s="28">
        <f t="shared" si="3"/>
        <v>1</v>
      </c>
      <c r="O22" s="48">
        <f t="shared" si="4"/>
        <v>16</v>
      </c>
      <c r="P22" s="28">
        <f t="shared" si="2"/>
        <v>1.694915254237288</v>
      </c>
      <c r="Q22" s="49"/>
      <c r="R22" s="49"/>
      <c r="S22" s="49"/>
      <c r="T22" s="49"/>
      <c r="U22" s="49"/>
      <c r="V22" s="49"/>
      <c r="AB22">
        <v>16</v>
      </c>
    </row>
    <row r="23" spans="1:28" ht="12.75">
      <c r="A23" s="1" t="s">
        <v>144</v>
      </c>
      <c r="B23" s="55"/>
      <c r="C23" s="14" t="s">
        <v>126</v>
      </c>
      <c r="D23" s="55">
        <v>0.03</v>
      </c>
      <c r="E23" s="55">
        <v>0.06</v>
      </c>
      <c r="F23" s="53"/>
      <c r="G23" s="53">
        <v>0.03232446808510638</v>
      </c>
      <c r="H23" s="37">
        <f t="shared" si="5"/>
        <v>0.051266496673247064</v>
      </c>
      <c r="I23" s="39">
        <v>0.17182130584192443</v>
      </c>
      <c r="J23" s="39"/>
      <c r="K23" s="39">
        <v>0.033244680851063836</v>
      </c>
      <c r="L23" s="39"/>
      <c r="M23" s="47">
        <f t="shared" si="1"/>
        <v>0.07297938332421089</v>
      </c>
      <c r="N23" s="28">
        <f t="shared" si="3"/>
        <v>1</v>
      </c>
      <c r="O23" s="48">
        <f t="shared" si="4"/>
        <v>4</v>
      </c>
      <c r="P23" s="28">
        <f t="shared" si="2"/>
        <v>1.694915254237288</v>
      </c>
      <c r="Q23" s="49"/>
      <c r="R23" s="49"/>
      <c r="S23" s="49"/>
      <c r="T23" s="49"/>
      <c r="U23" s="49"/>
      <c r="V23" s="49"/>
      <c r="AB23">
        <v>4</v>
      </c>
    </row>
    <row r="24" spans="1:28" ht="12.75">
      <c r="A24" s="56" t="s">
        <v>145</v>
      </c>
      <c r="B24" s="55"/>
      <c r="C24" s="14"/>
      <c r="D24" s="55"/>
      <c r="E24" s="55"/>
      <c r="F24" s="53"/>
      <c r="G24" s="53">
        <v>0.0052668539325842695</v>
      </c>
      <c r="H24" s="37">
        <f t="shared" si="5"/>
        <v>0.025773195876288665</v>
      </c>
      <c r="I24" s="39">
        <v>0.10309278350515466</v>
      </c>
      <c r="J24" s="39"/>
      <c r="K24" s="39"/>
      <c r="L24" s="39"/>
      <c r="M24" s="47">
        <f t="shared" si="1"/>
        <v>0.018244845831052722</v>
      </c>
      <c r="N24" s="28">
        <f t="shared" si="3"/>
        <v>1</v>
      </c>
      <c r="O24" s="48">
        <f t="shared" si="4"/>
        <v>1</v>
      </c>
      <c r="P24" s="28">
        <f t="shared" si="2"/>
        <v>1.694915254237288</v>
      </c>
      <c r="Q24" s="49"/>
      <c r="R24" s="49"/>
      <c r="S24" s="49"/>
      <c r="T24" s="49"/>
      <c r="U24" s="49"/>
      <c r="V24" s="49"/>
      <c r="AB24">
        <v>1</v>
      </c>
    </row>
    <row r="25" spans="1:28" ht="12.75">
      <c r="A25" s="1" t="s">
        <v>146</v>
      </c>
      <c r="B25" s="55"/>
      <c r="C25" s="14" t="s">
        <v>126</v>
      </c>
      <c r="D25" s="55">
        <v>0.63</v>
      </c>
      <c r="E25" s="53">
        <v>0.2</v>
      </c>
      <c r="F25" s="36" t="s">
        <v>126</v>
      </c>
      <c r="G25" s="53">
        <v>1.284125</v>
      </c>
      <c r="H25" s="37">
        <f t="shared" si="5"/>
        <v>0.5516497666885288</v>
      </c>
      <c r="I25" s="39">
        <v>1.2886597938144333</v>
      </c>
      <c r="J25" s="39">
        <v>0.5275779376498801</v>
      </c>
      <c r="K25" s="39">
        <v>0.16622340425531917</v>
      </c>
      <c r="L25" s="39">
        <v>0.22413793103448276</v>
      </c>
      <c r="M25" s="47">
        <f t="shared" si="1"/>
        <v>0.018244845831052722</v>
      </c>
      <c r="N25" s="28">
        <f t="shared" si="3"/>
        <v>1</v>
      </c>
      <c r="O25" s="48">
        <f t="shared" si="4"/>
        <v>1</v>
      </c>
      <c r="P25" s="28">
        <f t="shared" si="2"/>
        <v>1.694915254237288</v>
      </c>
      <c r="Q25" s="49"/>
      <c r="R25" s="49"/>
      <c r="S25" s="49"/>
      <c r="T25" s="49"/>
      <c r="U25" s="49"/>
      <c r="V25" s="49"/>
      <c r="AB25">
        <v>1</v>
      </c>
    </row>
    <row r="26" spans="1:22" ht="12.75">
      <c r="A26" s="1" t="s">
        <v>147</v>
      </c>
      <c r="B26" s="55"/>
      <c r="C26" s="55"/>
      <c r="D26" s="55"/>
      <c r="E26" s="36" t="s">
        <v>126</v>
      </c>
      <c r="F26" s="53"/>
      <c r="G26" s="53">
        <v>0.028896825407321403</v>
      </c>
      <c r="H26" s="37">
        <f t="shared" si="5"/>
        <v>0.16424267363911024</v>
      </c>
      <c r="I26" s="39">
        <v>0.06872852233676978</v>
      </c>
      <c r="J26" s="39">
        <v>0.25579536370903283</v>
      </c>
      <c r="K26" s="39">
        <v>0.33244680851063835</v>
      </c>
      <c r="L26" s="39"/>
      <c r="M26" s="47">
        <f t="shared" si="1"/>
        <v>0</v>
      </c>
      <c r="N26" s="28">
        <f t="shared" si="3"/>
        <v>0</v>
      </c>
      <c r="O26" s="48">
        <f t="shared" si="4"/>
        <v>0</v>
      </c>
      <c r="P26" s="28">
        <f t="shared" si="2"/>
        <v>0</v>
      </c>
      <c r="Q26" s="49"/>
      <c r="R26" s="49"/>
      <c r="S26" s="49"/>
      <c r="T26" s="49"/>
      <c r="U26" s="49"/>
      <c r="V26" s="49"/>
    </row>
    <row r="27" spans="1:93" ht="12.75">
      <c r="A27" s="1" t="s">
        <v>148</v>
      </c>
      <c r="B27" s="55"/>
      <c r="C27" s="55"/>
      <c r="D27" s="55"/>
      <c r="E27" s="36"/>
      <c r="F27" s="53"/>
      <c r="G27" s="53">
        <v>0.026970101677621462</v>
      </c>
      <c r="H27" s="37">
        <f t="shared" si="5"/>
        <v>0.6522146441747905</v>
      </c>
      <c r="I27" s="39">
        <v>0.154639175257732</v>
      </c>
      <c r="J27" s="39">
        <v>2.31814548361311</v>
      </c>
      <c r="K27" s="39">
        <v>0.04986702127659575</v>
      </c>
      <c r="L27" s="39">
        <v>0.08620689655172414</v>
      </c>
      <c r="M27" s="47">
        <f t="shared" si="1"/>
        <v>0.05473453749315817</v>
      </c>
      <c r="N27" s="28">
        <f t="shared" si="3"/>
        <v>2</v>
      </c>
      <c r="O27" s="48">
        <f t="shared" si="4"/>
        <v>3</v>
      </c>
      <c r="P27" s="28">
        <f t="shared" si="2"/>
        <v>3.389830508474576</v>
      </c>
      <c r="Q27" s="49"/>
      <c r="R27" s="49"/>
      <c r="S27" s="49"/>
      <c r="T27" s="49"/>
      <c r="U27" s="49"/>
      <c r="V27" s="49"/>
      <c r="AB27">
        <v>1</v>
      </c>
      <c r="CO27">
        <v>2</v>
      </c>
    </row>
    <row r="28" spans="1:93" ht="12.75">
      <c r="A28" s="1" t="s">
        <v>149</v>
      </c>
      <c r="B28" s="55">
        <v>0.04</v>
      </c>
      <c r="C28" s="55">
        <v>0.12</v>
      </c>
      <c r="D28" s="55">
        <v>0.29</v>
      </c>
      <c r="E28" s="55">
        <v>1.44</v>
      </c>
      <c r="F28" s="53">
        <v>1.3879375382731172</v>
      </c>
      <c r="G28" s="53">
        <v>5.851736702127658</v>
      </c>
      <c r="H28" s="37">
        <f t="shared" si="5"/>
        <v>16.669174200929024</v>
      </c>
      <c r="I28" s="39">
        <v>19.75945017182131</v>
      </c>
      <c r="J28" s="39">
        <v>17.1382893685052</v>
      </c>
      <c r="K28" s="39">
        <v>12.416888297872342</v>
      </c>
      <c r="L28" s="39">
        <v>17.362068965517242</v>
      </c>
      <c r="M28" s="47">
        <f t="shared" si="1"/>
        <v>25.706987775953287</v>
      </c>
      <c r="N28" s="28">
        <f t="shared" si="3"/>
        <v>12</v>
      </c>
      <c r="O28" s="48">
        <f t="shared" si="4"/>
        <v>1409</v>
      </c>
      <c r="P28" s="28">
        <f t="shared" si="2"/>
        <v>20.338983050847457</v>
      </c>
      <c r="Q28" s="49"/>
      <c r="R28" s="49"/>
      <c r="S28" s="49"/>
      <c r="T28" s="49"/>
      <c r="U28" s="49">
        <v>987</v>
      </c>
      <c r="V28" s="49"/>
      <c r="AB28">
        <v>73</v>
      </c>
      <c r="BE28">
        <v>13</v>
      </c>
      <c r="BK28">
        <v>2</v>
      </c>
      <c r="BU28">
        <v>28</v>
      </c>
      <c r="CC28">
        <v>2</v>
      </c>
      <c r="CE28">
        <v>8</v>
      </c>
      <c r="CF28">
        <v>6</v>
      </c>
      <c r="CI28">
        <v>2</v>
      </c>
      <c r="CJ28">
        <v>5</v>
      </c>
      <c r="CK28">
        <v>3</v>
      </c>
      <c r="CO28">
        <v>280</v>
      </c>
    </row>
    <row r="29" spans="1:22" ht="12.75">
      <c r="A29" s="1" t="s">
        <v>150</v>
      </c>
      <c r="B29" s="55"/>
      <c r="C29" s="55">
        <v>0.01</v>
      </c>
      <c r="D29" s="55">
        <v>0.01</v>
      </c>
      <c r="E29" s="55">
        <v>0.01</v>
      </c>
      <c r="F29" s="53">
        <v>0.026082465809348847</v>
      </c>
      <c r="G29" s="53">
        <v>0.12302911158118886</v>
      </c>
      <c r="H29" s="37">
        <f t="shared" si="5"/>
        <v>0.22304087951322465</v>
      </c>
      <c r="I29" s="39">
        <v>0.5498281786941582</v>
      </c>
      <c r="J29" s="39">
        <v>0.015987210231814552</v>
      </c>
      <c r="K29" s="39">
        <v>0.033244680851063836</v>
      </c>
      <c r="L29" s="39">
        <v>0.29310344827586204</v>
      </c>
      <c r="M29" s="47">
        <f t="shared" si="1"/>
        <v>0</v>
      </c>
      <c r="N29" s="28">
        <f t="shared" si="3"/>
        <v>0</v>
      </c>
      <c r="O29" s="48">
        <f t="shared" si="4"/>
        <v>0</v>
      </c>
      <c r="P29" s="28">
        <f t="shared" si="2"/>
        <v>0</v>
      </c>
      <c r="Q29" s="49"/>
      <c r="R29" s="49"/>
      <c r="S29" s="49"/>
      <c r="T29" s="49"/>
      <c r="U29" s="49"/>
      <c r="V29" s="49"/>
    </row>
    <row r="30" spans="1:28" ht="12.75">
      <c r="A30" s="1" t="s">
        <v>151</v>
      </c>
      <c r="B30" s="55"/>
      <c r="C30" s="55">
        <v>0.03</v>
      </c>
      <c r="D30" s="55">
        <v>0.08</v>
      </c>
      <c r="E30" s="55">
        <v>0.03</v>
      </c>
      <c r="F30" s="53">
        <v>0.017041232904674426</v>
      </c>
      <c r="G30" s="53">
        <v>0.13739874019293755</v>
      </c>
      <c r="H30" s="37">
        <f t="shared" si="5"/>
        <v>0.1958201661435977</v>
      </c>
      <c r="I30" s="39">
        <v>0.13745704467353956</v>
      </c>
      <c r="J30" s="39">
        <v>0.49560351718625106</v>
      </c>
      <c r="K30" s="39">
        <v>0.13297872340425534</v>
      </c>
      <c r="L30" s="39">
        <v>0.017241379310344827</v>
      </c>
      <c r="M30" s="47">
        <f t="shared" si="1"/>
        <v>0.018244845831052722</v>
      </c>
      <c r="N30" s="28">
        <f t="shared" si="3"/>
        <v>1</v>
      </c>
      <c r="O30" s="48">
        <f t="shared" si="4"/>
        <v>1</v>
      </c>
      <c r="P30" s="28">
        <f t="shared" si="2"/>
        <v>1.694915254237288</v>
      </c>
      <c r="Q30" s="49"/>
      <c r="R30" s="49"/>
      <c r="S30" s="49"/>
      <c r="T30" s="49"/>
      <c r="U30" s="49"/>
      <c r="V30" s="49"/>
      <c r="AB30">
        <v>1</v>
      </c>
    </row>
    <row r="31" spans="1:93" ht="12.75">
      <c r="A31" s="1" t="s">
        <v>152</v>
      </c>
      <c r="B31" s="55">
        <v>0.04</v>
      </c>
      <c r="C31" s="55">
        <v>0.58</v>
      </c>
      <c r="D31" s="53">
        <v>2.2</v>
      </c>
      <c r="E31" s="55">
        <v>4.42</v>
      </c>
      <c r="F31" s="53">
        <v>4.020936313533374</v>
      </c>
      <c r="G31" s="53">
        <v>10.77736170212766</v>
      </c>
      <c r="H31" s="37">
        <f t="shared" si="5"/>
        <v>31.282283242337613</v>
      </c>
      <c r="I31" s="39">
        <v>50.17182130584193</v>
      </c>
      <c r="J31" s="39">
        <v>19.95203836930456</v>
      </c>
      <c r="K31" s="39">
        <v>16.988031914893618</v>
      </c>
      <c r="L31" s="39">
        <v>38.01724137931034</v>
      </c>
      <c r="M31" s="47">
        <f t="shared" si="1"/>
        <v>14.13975551906586</v>
      </c>
      <c r="N31" s="28">
        <f t="shared" si="3"/>
        <v>19</v>
      </c>
      <c r="O31" s="48">
        <f t="shared" si="4"/>
        <v>775</v>
      </c>
      <c r="P31" s="28">
        <f t="shared" si="2"/>
        <v>32.20338983050848</v>
      </c>
      <c r="Q31" s="49"/>
      <c r="R31" s="49"/>
      <c r="S31" s="49"/>
      <c r="T31" s="49"/>
      <c r="U31" s="49">
        <v>193</v>
      </c>
      <c r="V31" s="49"/>
      <c r="W31">
        <v>16</v>
      </c>
      <c r="AB31">
        <v>17</v>
      </c>
      <c r="AE31">
        <v>31</v>
      </c>
      <c r="AV31">
        <v>1</v>
      </c>
      <c r="BA31">
        <v>5</v>
      </c>
      <c r="BB31">
        <v>2</v>
      </c>
      <c r="BE31">
        <v>3</v>
      </c>
      <c r="BF31">
        <v>6</v>
      </c>
      <c r="BG31">
        <v>15</v>
      </c>
      <c r="BJ31">
        <v>4</v>
      </c>
      <c r="BN31">
        <v>8</v>
      </c>
      <c r="BU31">
        <v>24</v>
      </c>
      <c r="CE31">
        <v>4</v>
      </c>
      <c r="CF31">
        <v>37</v>
      </c>
      <c r="CI31">
        <v>34</v>
      </c>
      <c r="CJ31">
        <v>23</v>
      </c>
      <c r="CK31">
        <v>2</v>
      </c>
      <c r="CO31">
        <v>350</v>
      </c>
    </row>
    <row r="32" spans="1:96" ht="12.75">
      <c r="A32" s="1" t="s">
        <v>153</v>
      </c>
      <c r="B32" s="55"/>
      <c r="C32" s="55">
        <v>0.01</v>
      </c>
      <c r="D32" s="55">
        <v>0.01</v>
      </c>
      <c r="E32" s="55">
        <v>0.19</v>
      </c>
      <c r="F32" s="53">
        <v>0.5755256174729537</v>
      </c>
      <c r="G32" s="53">
        <v>1.5129574468085107</v>
      </c>
      <c r="H32" s="37">
        <f t="shared" si="5"/>
        <v>2.7426368139874806</v>
      </c>
      <c r="I32" s="39">
        <v>2.2336769759450177</v>
      </c>
      <c r="J32" s="39">
        <v>3.181454836131096</v>
      </c>
      <c r="K32" s="39">
        <v>3.1416223404255326</v>
      </c>
      <c r="L32" s="39">
        <v>2.413793103448276</v>
      </c>
      <c r="M32" s="40">
        <f t="shared" si="1"/>
        <v>1.3683634373289542</v>
      </c>
      <c r="N32" s="107">
        <v>24</v>
      </c>
      <c r="O32" s="108">
        <v>75</v>
      </c>
      <c r="P32" s="107">
        <f>N32*100/N$4</f>
        <v>40.67796610169491</v>
      </c>
      <c r="Q32" s="43"/>
      <c r="R32" s="43"/>
      <c r="S32" s="43"/>
      <c r="T32" s="43"/>
      <c r="U32" s="43"/>
      <c r="V32" s="4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</row>
    <row r="33" spans="1:96" ht="12.75">
      <c r="A33" s="1" t="s">
        <v>154</v>
      </c>
      <c r="B33" s="53">
        <v>0.1</v>
      </c>
      <c r="C33" s="55">
        <v>0.16</v>
      </c>
      <c r="D33" s="55">
        <v>0.14</v>
      </c>
      <c r="E33" s="55">
        <v>0.15</v>
      </c>
      <c r="F33" s="53">
        <v>0.15061849357011636</v>
      </c>
      <c r="G33" s="53">
        <v>0.2300725130336762</v>
      </c>
      <c r="H33" s="37">
        <f t="shared" si="5"/>
        <v>0.2623134347579383</v>
      </c>
      <c r="I33" s="39">
        <v>0.20618556701030932</v>
      </c>
      <c r="J33" s="39">
        <v>0.3357314148681056</v>
      </c>
      <c r="K33" s="39">
        <v>0.2659574468085107</v>
      </c>
      <c r="L33" s="39">
        <v>0.2413793103448276</v>
      </c>
      <c r="M33" s="115">
        <f t="shared" si="1"/>
        <v>0.21893814997263267</v>
      </c>
      <c r="N33" s="107">
        <v>10</v>
      </c>
      <c r="O33" s="108">
        <v>12</v>
      </c>
      <c r="P33" s="107">
        <f>N33*100/N$4</f>
        <v>16.949152542372882</v>
      </c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</row>
    <row r="34" spans="1:87" ht="12.75">
      <c r="A34" s="1" t="s">
        <v>155</v>
      </c>
      <c r="B34" s="55">
        <v>0.26</v>
      </c>
      <c r="C34" s="55">
        <v>0.17</v>
      </c>
      <c r="D34" s="55">
        <v>0.15</v>
      </c>
      <c r="E34" s="55">
        <v>0.16</v>
      </c>
      <c r="F34" s="53">
        <v>0.18445356195141865</v>
      </c>
      <c r="G34" s="53">
        <v>0.2665558510638298</v>
      </c>
      <c r="H34" s="37">
        <f t="shared" si="5"/>
        <v>0.2989948834720184</v>
      </c>
      <c r="I34" s="39">
        <v>0.3951890034364262</v>
      </c>
      <c r="J34" s="39">
        <v>0.17585931254996007</v>
      </c>
      <c r="K34" s="39">
        <v>0.34906914893617025</v>
      </c>
      <c r="L34" s="39">
        <v>0.27586206896551724</v>
      </c>
      <c r="M34" s="47">
        <f t="shared" si="1"/>
        <v>0.25542784163473814</v>
      </c>
      <c r="N34" s="28">
        <f>COUNT(Q34:CR34)</f>
        <v>13</v>
      </c>
      <c r="O34" s="48">
        <f t="shared" si="4"/>
        <v>14</v>
      </c>
      <c r="P34" s="28">
        <f t="shared" si="2"/>
        <v>22.033898305084747</v>
      </c>
      <c r="Q34" s="49">
        <v>1</v>
      </c>
      <c r="R34" s="49"/>
      <c r="S34" s="49">
        <v>1</v>
      </c>
      <c r="T34" s="49"/>
      <c r="U34" s="49"/>
      <c r="V34" s="49"/>
      <c r="W34">
        <v>1</v>
      </c>
      <c r="AI34">
        <v>1</v>
      </c>
      <c r="AK34">
        <v>1</v>
      </c>
      <c r="AU34">
        <v>1</v>
      </c>
      <c r="BB34">
        <v>1</v>
      </c>
      <c r="BE34">
        <v>2</v>
      </c>
      <c r="BU34">
        <v>1</v>
      </c>
      <c r="BW34">
        <v>1</v>
      </c>
      <c r="CC34">
        <v>1</v>
      </c>
      <c r="CE34">
        <v>1</v>
      </c>
      <c r="CI34">
        <v>1</v>
      </c>
    </row>
    <row r="35" spans="1:22" ht="12.75">
      <c r="A35" s="1" t="s">
        <v>156</v>
      </c>
      <c r="B35" s="55"/>
      <c r="C35" s="55"/>
      <c r="D35" s="55"/>
      <c r="E35" s="55"/>
      <c r="F35" s="36" t="s">
        <v>126</v>
      </c>
      <c r="G35" s="36" t="s">
        <v>126</v>
      </c>
      <c r="H35" s="37"/>
      <c r="I35" s="39"/>
      <c r="J35" s="39"/>
      <c r="K35" s="39"/>
      <c r="L35" s="39"/>
      <c r="M35" s="47">
        <f t="shared" si="1"/>
        <v>0</v>
      </c>
      <c r="N35" s="28">
        <f>COUNT(Q35:CR35)</f>
        <v>0</v>
      </c>
      <c r="O35" s="48">
        <f t="shared" si="4"/>
        <v>0</v>
      </c>
      <c r="P35" s="28">
        <f t="shared" si="2"/>
        <v>0</v>
      </c>
      <c r="Q35" s="49"/>
      <c r="R35" s="49"/>
      <c r="S35" s="49"/>
      <c r="T35" s="49"/>
      <c r="U35" s="49"/>
      <c r="V35" s="49"/>
    </row>
    <row r="36" spans="1:87" ht="12.75">
      <c r="A36" s="1" t="s">
        <v>157</v>
      </c>
      <c r="B36" s="55"/>
      <c r="C36" s="14" t="s">
        <v>126</v>
      </c>
      <c r="D36" s="55">
        <v>0.01</v>
      </c>
      <c r="E36" s="55">
        <v>0.02</v>
      </c>
      <c r="F36" s="53">
        <v>0.07582465809348847</v>
      </c>
      <c r="G36" s="53">
        <v>0.1521333358586276</v>
      </c>
      <c r="H36" s="37">
        <f>(I36+J36+K36+L36)/4</f>
        <v>0.5185143893965012</v>
      </c>
      <c r="I36" s="39">
        <v>0.6013745704467355</v>
      </c>
      <c r="J36" s="39">
        <v>0.5115907274180657</v>
      </c>
      <c r="K36" s="39">
        <v>0.5817819148936171</v>
      </c>
      <c r="L36" s="39">
        <v>0.3793103448275862</v>
      </c>
      <c r="M36" s="47">
        <f t="shared" si="1"/>
        <v>0.529100529100529</v>
      </c>
      <c r="N36" s="28">
        <f>COUNT(Q36:CR36)</f>
        <v>17</v>
      </c>
      <c r="O36" s="48">
        <f t="shared" si="4"/>
        <v>29</v>
      </c>
      <c r="P36" s="28">
        <f t="shared" si="2"/>
        <v>28.8135593220339</v>
      </c>
      <c r="Q36" s="49"/>
      <c r="R36" s="49"/>
      <c r="S36" s="49"/>
      <c r="T36" s="49"/>
      <c r="U36" s="49">
        <v>2</v>
      </c>
      <c r="V36" s="49"/>
      <c r="W36">
        <v>1</v>
      </c>
      <c r="AE36">
        <v>1</v>
      </c>
      <c r="AM36">
        <v>3</v>
      </c>
      <c r="AP36">
        <v>1</v>
      </c>
      <c r="AQ36">
        <v>5</v>
      </c>
      <c r="AY36">
        <v>2</v>
      </c>
      <c r="BA36">
        <v>2</v>
      </c>
      <c r="BC36">
        <v>1</v>
      </c>
      <c r="BD36">
        <v>1</v>
      </c>
      <c r="BK36">
        <v>1</v>
      </c>
      <c r="BN36">
        <v>3</v>
      </c>
      <c r="BU36">
        <v>1</v>
      </c>
      <c r="BW36">
        <v>1</v>
      </c>
      <c r="CC36">
        <v>1</v>
      </c>
      <c r="CD36">
        <v>2</v>
      </c>
      <c r="CI36">
        <v>1</v>
      </c>
    </row>
    <row r="37" spans="1:75" ht="12.75">
      <c r="A37" s="1" t="s">
        <v>158</v>
      </c>
      <c r="B37" s="55"/>
      <c r="C37" s="14" t="s">
        <v>126</v>
      </c>
      <c r="D37" s="55">
        <v>0.01</v>
      </c>
      <c r="E37" s="14" t="s">
        <v>126</v>
      </c>
      <c r="F37" s="53">
        <v>0.01</v>
      </c>
      <c r="G37" s="53">
        <v>0.011705928142808932</v>
      </c>
      <c r="H37" s="37">
        <f>(I37+J37+K37+L37)/4</f>
        <v>0.06810961207322047</v>
      </c>
      <c r="I37" s="39">
        <v>0.08591065292096221</v>
      </c>
      <c r="J37" s="39">
        <v>0.031974420463629104</v>
      </c>
      <c r="K37" s="39">
        <v>0.016622340425531918</v>
      </c>
      <c r="L37" s="39">
        <v>0.13793103448275862</v>
      </c>
      <c r="M37" s="47">
        <f aca="true" t="shared" si="6" ref="M37:M69">O37*10/$M$4</f>
        <v>0.10946907498631633</v>
      </c>
      <c r="N37" s="28">
        <f>COUNT(Q37:CR37)</f>
        <v>5</v>
      </c>
      <c r="O37" s="48">
        <f t="shared" si="4"/>
        <v>6</v>
      </c>
      <c r="P37" s="28">
        <f aca="true" t="shared" si="7" ref="P37:P69">N37*100/N$4</f>
        <v>8.474576271186441</v>
      </c>
      <c r="Q37" s="49"/>
      <c r="R37" s="49"/>
      <c r="S37" s="49"/>
      <c r="T37" s="49"/>
      <c r="U37" s="49"/>
      <c r="V37" s="49"/>
      <c r="X37">
        <v>1</v>
      </c>
      <c r="AG37">
        <v>1</v>
      </c>
      <c r="AM37">
        <v>2</v>
      </c>
      <c r="AP37">
        <v>1</v>
      </c>
      <c r="BW37">
        <v>1</v>
      </c>
    </row>
    <row r="38" spans="1:96" ht="12.75">
      <c r="A38" s="1" t="s">
        <v>159</v>
      </c>
      <c r="B38" s="55"/>
      <c r="C38" s="14" t="s">
        <v>126</v>
      </c>
      <c r="D38" s="14" t="s">
        <v>126</v>
      </c>
      <c r="E38" s="55">
        <v>0.01</v>
      </c>
      <c r="F38" s="53">
        <v>0.021041232904674422</v>
      </c>
      <c r="G38" s="53">
        <v>0.034591831020926465</v>
      </c>
      <c r="H38" s="37">
        <f>(I38+J38+K38+L38)/4</f>
        <v>0.01244792031038473</v>
      </c>
      <c r="I38" s="39">
        <v>0.017182130584192445</v>
      </c>
      <c r="J38" s="39">
        <v>0.015987210231814552</v>
      </c>
      <c r="K38" s="39">
        <v>0.016622340425531918</v>
      </c>
      <c r="L38" s="39"/>
      <c r="M38" s="40">
        <f t="shared" si="6"/>
        <v>0.018244845831052722</v>
      </c>
      <c r="N38" s="54">
        <v>1</v>
      </c>
      <c r="O38" s="54">
        <v>1</v>
      </c>
      <c r="P38" s="54">
        <f t="shared" si="7"/>
        <v>1.694915254237288</v>
      </c>
      <c r="Q38" s="43"/>
      <c r="R38" s="43"/>
      <c r="S38" s="43"/>
      <c r="T38" s="43"/>
      <c r="U38" s="43"/>
      <c r="V38" s="43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</row>
    <row r="39" spans="1:96" ht="12.75">
      <c r="A39" s="1" t="s">
        <v>160</v>
      </c>
      <c r="B39" s="55"/>
      <c r="C39" s="55"/>
      <c r="D39" s="55"/>
      <c r="E39" s="55"/>
      <c r="F39" s="36" t="s">
        <v>126</v>
      </c>
      <c r="G39" s="36" t="s">
        <v>126</v>
      </c>
      <c r="H39" s="37"/>
      <c r="I39" s="39"/>
      <c r="J39" s="39"/>
      <c r="K39" s="39"/>
      <c r="L39" s="39"/>
      <c r="M39" s="40">
        <f t="shared" si="6"/>
        <v>0</v>
      </c>
      <c r="N39" s="54"/>
      <c r="O39" s="54"/>
      <c r="P39" s="54">
        <f t="shared" si="7"/>
        <v>0</v>
      </c>
      <c r="Q39" s="43"/>
      <c r="R39" s="43"/>
      <c r="S39" s="43"/>
      <c r="T39" s="43"/>
      <c r="U39" s="43"/>
      <c r="V39" s="4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</row>
    <row r="40" spans="1:22" ht="12.75">
      <c r="A40" s="1" t="s">
        <v>161</v>
      </c>
      <c r="B40" s="55">
        <v>0.06</v>
      </c>
      <c r="C40" s="55">
        <v>0.02</v>
      </c>
      <c r="D40" s="55">
        <v>0.02</v>
      </c>
      <c r="E40" s="55">
        <v>0.01</v>
      </c>
      <c r="F40" s="53">
        <v>0.010041232904674425</v>
      </c>
      <c r="G40" s="53">
        <v>0.008291429220135467</v>
      </c>
      <c r="H40" s="37">
        <f aca="true" t="shared" si="8" ref="H40:H53">(I40+J40+K40+L40)/4</f>
        <v>0.012746650398479203</v>
      </c>
      <c r="I40" s="39">
        <v>0.03436426116838489</v>
      </c>
      <c r="J40" s="39"/>
      <c r="K40" s="39">
        <v>0.016622340425531918</v>
      </c>
      <c r="L40" s="39"/>
      <c r="M40" s="47">
        <f t="shared" si="6"/>
        <v>0</v>
      </c>
      <c r="N40" s="28">
        <f>COUNT(Q40:CR40)</f>
        <v>0</v>
      </c>
      <c r="O40" s="48">
        <f t="shared" si="4"/>
        <v>0</v>
      </c>
      <c r="P40" s="28">
        <f t="shared" si="7"/>
        <v>0</v>
      </c>
      <c r="Q40" s="49"/>
      <c r="R40" s="49"/>
      <c r="S40" s="49"/>
      <c r="T40" s="49"/>
      <c r="U40" s="49"/>
      <c r="V40" s="49"/>
    </row>
    <row r="41" spans="1:22" ht="12.75">
      <c r="A41" s="1" t="s">
        <v>162</v>
      </c>
      <c r="B41" s="55"/>
      <c r="C41" s="55">
        <v>0.01</v>
      </c>
      <c r="D41" s="14" t="s">
        <v>126</v>
      </c>
      <c r="E41" s="14" t="s">
        <v>126</v>
      </c>
      <c r="F41" s="36" t="s">
        <v>126</v>
      </c>
      <c r="G41" s="36" t="s">
        <v>126</v>
      </c>
      <c r="H41" s="37">
        <f t="shared" si="8"/>
        <v>0.0041555851063829795</v>
      </c>
      <c r="I41" s="39"/>
      <c r="J41" s="39"/>
      <c r="K41" s="39">
        <v>0.016622340425531918</v>
      </c>
      <c r="L41" s="39"/>
      <c r="M41" s="47">
        <f t="shared" si="6"/>
        <v>0</v>
      </c>
      <c r="N41" s="28">
        <f>COUNT(Q41:CR41)</f>
        <v>0</v>
      </c>
      <c r="O41" s="48">
        <f t="shared" si="4"/>
        <v>0</v>
      </c>
      <c r="P41" s="28">
        <f t="shared" si="7"/>
        <v>0</v>
      </c>
      <c r="Q41" s="49"/>
      <c r="R41" s="49"/>
      <c r="S41" s="49"/>
      <c r="T41" s="49"/>
      <c r="U41" s="49"/>
      <c r="V41" s="49"/>
    </row>
    <row r="42" spans="1:96" ht="12.75">
      <c r="A42" s="1" t="s">
        <v>163</v>
      </c>
      <c r="B42" s="55">
        <v>0.13</v>
      </c>
      <c r="C42" s="55">
        <v>0.35</v>
      </c>
      <c r="D42" s="55">
        <v>0.23</v>
      </c>
      <c r="E42" s="55">
        <v>0.17</v>
      </c>
      <c r="F42" s="53">
        <v>0.20645356195141867</v>
      </c>
      <c r="G42" s="53">
        <v>0.20342392639908616</v>
      </c>
      <c r="H42" s="37">
        <f t="shared" si="8"/>
        <v>0.12990376947029864</v>
      </c>
      <c r="I42" s="39">
        <v>0.154639175257732</v>
      </c>
      <c r="J42" s="39">
        <v>0.0959232613908873</v>
      </c>
      <c r="K42" s="39">
        <v>0.1828457446808511</v>
      </c>
      <c r="L42" s="39">
        <v>0.08620689655172414</v>
      </c>
      <c r="M42" s="40">
        <f t="shared" si="6"/>
        <v>0.14595876664842178</v>
      </c>
      <c r="N42" s="54">
        <v>6</v>
      </c>
      <c r="O42" s="54">
        <v>8</v>
      </c>
      <c r="P42" s="54">
        <f t="shared" si="7"/>
        <v>10.169491525423728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</row>
    <row r="43" spans="1:96" ht="12.75">
      <c r="A43" s="1" t="s">
        <v>164</v>
      </c>
      <c r="B43" s="55">
        <v>3.33</v>
      </c>
      <c r="C43" s="53">
        <v>1.5</v>
      </c>
      <c r="D43" s="55">
        <v>1.33</v>
      </c>
      <c r="E43" s="55">
        <v>0.56</v>
      </c>
      <c r="F43" s="53">
        <v>0.16608246580934888</v>
      </c>
      <c r="G43" s="53">
        <v>0.28317855395849556</v>
      </c>
      <c r="H43" s="37">
        <f t="shared" si="8"/>
        <v>0.255567175369612</v>
      </c>
      <c r="I43" s="39">
        <v>0.08591065292096221</v>
      </c>
      <c r="J43" s="39">
        <v>0.06394884092725821</v>
      </c>
      <c r="K43" s="39">
        <v>0.6482712765957448</v>
      </c>
      <c r="L43" s="39">
        <v>0.22413793103448276</v>
      </c>
      <c r="M43" s="40">
        <f t="shared" si="6"/>
        <v>0.036489691662105445</v>
      </c>
      <c r="N43" s="54">
        <v>1</v>
      </c>
      <c r="O43" s="54">
        <v>2</v>
      </c>
      <c r="P43" s="54">
        <f t="shared" si="7"/>
        <v>1.694915254237288</v>
      </c>
      <c r="Q43" s="43"/>
      <c r="R43" s="43"/>
      <c r="S43" s="43"/>
      <c r="T43" s="43"/>
      <c r="U43" s="43"/>
      <c r="V43" s="43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</row>
    <row r="44" spans="1:96" ht="12.75">
      <c r="A44" s="1" t="s">
        <v>165</v>
      </c>
      <c r="B44" s="55">
        <v>0.01</v>
      </c>
      <c r="C44" s="55">
        <v>0.05</v>
      </c>
      <c r="D44" s="55">
        <v>0.01</v>
      </c>
      <c r="E44" s="55">
        <v>0.02</v>
      </c>
      <c r="F44" s="53">
        <v>0.006041232904674424</v>
      </c>
      <c r="G44" s="53">
        <v>0.02770201195672592</v>
      </c>
      <c r="H44" s="37">
        <f t="shared" si="8"/>
        <v>0.04245076220074685</v>
      </c>
      <c r="I44" s="39">
        <v>0.03436426116838489</v>
      </c>
      <c r="J44" s="39">
        <v>0.015987210231814552</v>
      </c>
      <c r="K44" s="39">
        <v>0.033244680851063836</v>
      </c>
      <c r="L44" s="39">
        <v>0.08620689655172414</v>
      </c>
      <c r="M44" s="40">
        <f t="shared" si="6"/>
        <v>0.05473453749315817</v>
      </c>
      <c r="N44" s="54">
        <v>2</v>
      </c>
      <c r="O44" s="54">
        <v>3</v>
      </c>
      <c r="P44" s="54">
        <f t="shared" si="7"/>
        <v>3.389830508474576</v>
      </c>
      <c r="Q44" s="43"/>
      <c r="R44" s="43"/>
      <c r="S44" s="43"/>
      <c r="T44" s="43"/>
      <c r="U44" s="43"/>
      <c r="V44" s="43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</row>
    <row r="45" spans="1:22" ht="12.75">
      <c r="A45" s="1" t="s">
        <v>166</v>
      </c>
      <c r="B45" s="55">
        <v>0.63</v>
      </c>
      <c r="C45" s="55">
        <v>0.32</v>
      </c>
      <c r="D45" s="55">
        <v>0.02</v>
      </c>
      <c r="E45" s="55">
        <v>0.06</v>
      </c>
      <c r="F45" s="53">
        <v>0.02624739742804654</v>
      </c>
      <c r="G45" s="53">
        <v>0.10592759007369508</v>
      </c>
      <c r="H45" s="37">
        <f t="shared" si="8"/>
        <v>0.20387138267428734</v>
      </c>
      <c r="I45" s="39">
        <v>0.03436426116838489</v>
      </c>
      <c r="J45" s="39">
        <v>0.12789768185451642</v>
      </c>
      <c r="K45" s="39">
        <v>0.5152925531914895</v>
      </c>
      <c r="L45" s="39">
        <v>0.13793103448275862</v>
      </c>
      <c r="M45" s="47">
        <f t="shared" si="6"/>
        <v>0.05473453749315817</v>
      </c>
      <c r="N45" s="28">
        <f>COUNT(Q45:CR45)</f>
        <v>1</v>
      </c>
      <c r="O45" s="48">
        <f t="shared" si="4"/>
        <v>3</v>
      </c>
      <c r="P45" s="28">
        <f t="shared" si="7"/>
        <v>1.694915254237288</v>
      </c>
      <c r="Q45" s="49"/>
      <c r="R45" s="49">
        <v>3</v>
      </c>
      <c r="S45" s="49"/>
      <c r="T45" s="49"/>
      <c r="U45" s="49"/>
      <c r="V45" s="49"/>
    </row>
    <row r="46" spans="1:82" ht="12.75">
      <c r="A46" s="1" t="s">
        <v>167</v>
      </c>
      <c r="B46" s="55">
        <v>2.93</v>
      </c>
      <c r="C46" s="55">
        <v>2.12</v>
      </c>
      <c r="D46" s="55">
        <v>1.99</v>
      </c>
      <c r="E46" s="55">
        <v>0.65</v>
      </c>
      <c r="F46" s="53">
        <v>0.8988142478056748</v>
      </c>
      <c r="G46" s="53">
        <v>0.6942047872340424</v>
      </c>
      <c r="H46" s="37">
        <f t="shared" si="8"/>
        <v>0.7452802220428014</v>
      </c>
      <c r="I46" s="39">
        <v>1.1168384879725088</v>
      </c>
      <c r="J46" s="39">
        <v>0.5115907274180657</v>
      </c>
      <c r="K46" s="39">
        <v>0.7147606382978724</v>
      </c>
      <c r="L46" s="39">
        <v>0.6379310344827587</v>
      </c>
      <c r="M46" s="47">
        <f t="shared" si="6"/>
        <v>0.34665207079000177</v>
      </c>
      <c r="N46" s="28">
        <f>COUNT(Q46:CR46)</f>
        <v>10</v>
      </c>
      <c r="O46" s="48">
        <f t="shared" si="4"/>
        <v>19</v>
      </c>
      <c r="P46" s="28">
        <f t="shared" si="7"/>
        <v>16.949152542372882</v>
      </c>
      <c r="Q46" s="49">
        <v>2</v>
      </c>
      <c r="R46" s="49">
        <v>4</v>
      </c>
      <c r="S46" s="49"/>
      <c r="T46" s="49"/>
      <c r="U46" s="49"/>
      <c r="V46" s="49"/>
      <c r="X46">
        <v>1</v>
      </c>
      <c r="AM46">
        <v>1</v>
      </c>
      <c r="AZ46">
        <v>1</v>
      </c>
      <c r="BK46">
        <v>2</v>
      </c>
      <c r="BL46">
        <v>4</v>
      </c>
      <c r="BY46">
        <v>2</v>
      </c>
      <c r="CC46">
        <v>1</v>
      </c>
      <c r="CD46">
        <v>1</v>
      </c>
    </row>
    <row r="47" spans="1:22" ht="12.75">
      <c r="A47" s="1" t="s">
        <v>168</v>
      </c>
      <c r="B47" s="55"/>
      <c r="C47" s="55">
        <v>0.41</v>
      </c>
      <c r="D47" s="55">
        <v>0.19</v>
      </c>
      <c r="E47" s="55">
        <v>0.16</v>
      </c>
      <c r="F47" s="53">
        <v>0.2924019187589304</v>
      </c>
      <c r="G47" s="53">
        <v>0.007585288522511097</v>
      </c>
      <c r="H47" s="37">
        <f t="shared" si="8"/>
        <v>0.01258786785004986</v>
      </c>
      <c r="I47" s="39">
        <v>0.03436426116838489</v>
      </c>
      <c r="J47" s="39">
        <v>0.015987210231814552</v>
      </c>
      <c r="K47" s="39"/>
      <c r="L47" s="39"/>
      <c r="M47" s="47">
        <f t="shared" si="6"/>
        <v>0</v>
      </c>
      <c r="N47" s="28">
        <f>COUNT(Q47:CR47)</f>
        <v>0</v>
      </c>
      <c r="O47" s="48">
        <f t="shared" si="4"/>
        <v>0</v>
      </c>
      <c r="P47" s="28">
        <f t="shared" si="7"/>
        <v>0</v>
      </c>
      <c r="Q47" s="49"/>
      <c r="R47" s="49"/>
      <c r="S47" s="49"/>
      <c r="T47" s="49"/>
      <c r="U47" s="49"/>
      <c r="V47" s="49"/>
    </row>
    <row r="48" spans="1:96" ht="12.75">
      <c r="A48" s="56" t="s">
        <v>169</v>
      </c>
      <c r="B48" s="55"/>
      <c r="C48" s="55"/>
      <c r="D48" s="55"/>
      <c r="E48" s="55"/>
      <c r="F48" s="53">
        <v>0.0113145091798816</v>
      </c>
      <c r="G48" s="53"/>
      <c r="H48" s="37">
        <f t="shared" si="8"/>
        <v>0.004295532646048111</v>
      </c>
      <c r="I48" s="39">
        <v>0.017182130584192445</v>
      </c>
      <c r="J48" s="39"/>
      <c r="K48" s="39"/>
      <c r="L48" s="39"/>
      <c r="M48" s="40">
        <f t="shared" si="6"/>
        <v>0</v>
      </c>
      <c r="N48" s="54"/>
      <c r="O48" s="54"/>
      <c r="P48" s="54">
        <f t="shared" si="7"/>
        <v>0</v>
      </c>
      <c r="Q48" s="43"/>
      <c r="R48" s="43"/>
      <c r="S48" s="43"/>
      <c r="T48" s="43"/>
      <c r="U48" s="43"/>
      <c r="V48" s="43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</row>
    <row r="49" spans="1:43" ht="12.75">
      <c r="A49" s="56" t="s">
        <v>170</v>
      </c>
      <c r="B49" s="55"/>
      <c r="C49" s="55"/>
      <c r="D49" s="55"/>
      <c r="E49" s="55"/>
      <c r="F49" s="53"/>
      <c r="G49" s="36" t="s">
        <v>126</v>
      </c>
      <c r="H49" s="37">
        <f t="shared" si="8"/>
        <v>0.012746650398479203</v>
      </c>
      <c r="I49" s="39">
        <v>0.03436426116838489</v>
      </c>
      <c r="J49" s="39"/>
      <c r="K49" s="39">
        <v>0.016622340425531918</v>
      </c>
      <c r="L49" s="39"/>
      <c r="M49" s="47">
        <f t="shared" si="6"/>
        <v>0.21893814997263267</v>
      </c>
      <c r="N49" s="28">
        <f aca="true" t="shared" si="9" ref="N49:N69">COUNT(Q49:CR49)</f>
        <v>2</v>
      </c>
      <c r="O49" s="48">
        <f t="shared" si="4"/>
        <v>12</v>
      </c>
      <c r="P49" s="28">
        <f t="shared" si="7"/>
        <v>3.389830508474576</v>
      </c>
      <c r="Q49" s="49"/>
      <c r="R49" s="49"/>
      <c r="S49" s="49"/>
      <c r="T49" s="49"/>
      <c r="U49" s="49"/>
      <c r="V49" s="49"/>
      <c r="X49">
        <v>10</v>
      </c>
      <c r="AQ49">
        <v>2</v>
      </c>
    </row>
    <row r="50" spans="1:28" ht="12.75">
      <c r="A50" s="114" t="s">
        <v>344</v>
      </c>
      <c r="B50" s="55"/>
      <c r="C50" s="55"/>
      <c r="D50" s="55"/>
      <c r="E50" s="55"/>
      <c r="F50" s="53"/>
      <c r="G50" s="36"/>
      <c r="H50" s="37"/>
      <c r="I50" s="39"/>
      <c r="J50" s="39"/>
      <c r="K50" s="39"/>
      <c r="L50" s="39"/>
      <c r="M50" s="47">
        <f>O50*10/$M$4</f>
        <v>0.018244845831052722</v>
      </c>
      <c r="N50" s="28">
        <f>COUNT(Q50:CR50)</f>
        <v>1</v>
      </c>
      <c r="O50" s="48">
        <f>SUM(Q50:CR50)</f>
        <v>1</v>
      </c>
      <c r="P50" s="28">
        <f>N50*100/N$4</f>
        <v>1.694915254237288</v>
      </c>
      <c r="Q50" s="49"/>
      <c r="R50" s="49"/>
      <c r="S50" s="49"/>
      <c r="T50" s="49"/>
      <c r="U50" s="49"/>
      <c r="V50" s="49"/>
      <c r="AB50">
        <v>1</v>
      </c>
    </row>
    <row r="51" spans="1:22" ht="12.75">
      <c r="A51" s="56" t="s">
        <v>171</v>
      </c>
      <c r="B51" s="55"/>
      <c r="C51" s="55"/>
      <c r="D51" s="55"/>
      <c r="E51" s="55"/>
      <c r="F51" s="53"/>
      <c r="G51" s="53"/>
      <c r="H51" s="37">
        <f t="shared" si="8"/>
        <v>0.004295532646048111</v>
      </c>
      <c r="I51" s="39">
        <v>0.017182130584192445</v>
      </c>
      <c r="J51" s="39"/>
      <c r="K51" s="39"/>
      <c r="L51" s="39"/>
      <c r="M51" s="47">
        <f t="shared" si="6"/>
        <v>0</v>
      </c>
      <c r="N51" s="28">
        <f t="shared" si="9"/>
        <v>0</v>
      </c>
      <c r="O51" s="48">
        <f t="shared" si="4"/>
        <v>0</v>
      </c>
      <c r="P51" s="28">
        <f t="shared" si="7"/>
        <v>0</v>
      </c>
      <c r="Q51" s="49"/>
      <c r="R51" s="49"/>
      <c r="S51" s="49"/>
      <c r="T51" s="49"/>
      <c r="U51" s="49"/>
      <c r="V51" s="49"/>
    </row>
    <row r="52" spans="1:88" ht="12.75">
      <c r="A52" s="1" t="s">
        <v>172</v>
      </c>
      <c r="B52" s="55"/>
      <c r="C52" s="55">
        <v>0.05</v>
      </c>
      <c r="D52" s="14" t="s">
        <v>126</v>
      </c>
      <c r="E52" s="55">
        <v>0.03</v>
      </c>
      <c r="F52" s="53">
        <v>0.015</v>
      </c>
      <c r="G52" s="53">
        <v>0.4032452034067511</v>
      </c>
      <c r="H52" s="37">
        <f t="shared" si="8"/>
        <v>1.4478424022700291</v>
      </c>
      <c r="I52" s="39">
        <v>4.261168384879726</v>
      </c>
      <c r="J52" s="39">
        <v>1.247002398081535</v>
      </c>
      <c r="K52" s="39">
        <v>0.2659574468085107</v>
      </c>
      <c r="L52" s="39">
        <v>0.017241379310344827</v>
      </c>
      <c r="M52" s="47">
        <f t="shared" si="6"/>
        <v>2.5360335705163286</v>
      </c>
      <c r="N52" s="28">
        <f t="shared" si="9"/>
        <v>11</v>
      </c>
      <c r="O52" s="48">
        <f t="shared" si="4"/>
        <v>139</v>
      </c>
      <c r="P52" s="28">
        <f t="shared" si="7"/>
        <v>18.64406779661017</v>
      </c>
      <c r="Q52" s="49"/>
      <c r="R52" s="49"/>
      <c r="S52" s="49"/>
      <c r="T52" s="49"/>
      <c r="U52" s="49">
        <v>3</v>
      </c>
      <c r="V52" s="49"/>
      <c r="AB52">
        <v>2</v>
      </c>
      <c r="AE52">
        <v>1</v>
      </c>
      <c r="AG52">
        <v>4</v>
      </c>
      <c r="AM52">
        <v>4</v>
      </c>
      <c r="AQ52">
        <v>14</v>
      </c>
      <c r="AY52">
        <v>25</v>
      </c>
      <c r="BA52">
        <v>31</v>
      </c>
      <c r="BG52">
        <v>4</v>
      </c>
      <c r="BI52">
        <v>1</v>
      </c>
      <c r="CJ52">
        <v>50</v>
      </c>
    </row>
    <row r="53" spans="1:28" ht="12.75">
      <c r="A53" s="1" t="s">
        <v>173</v>
      </c>
      <c r="B53" s="55"/>
      <c r="C53" s="55"/>
      <c r="D53" s="14"/>
      <c r="E53" s="55"/>
      <c r="F53" s="53"/>
      <c r="G53" s="53">
        <v>0.36960106382978725</v>
      </c>
      <c r="H53" s="37">
        <f t="shared" si="8"/>
        <v>0.27763028938551293</v>
      </c>
      <c r="I53" s="39"/>
      <c r="J53" s="39">
        <v>0.07993605115907276</v>
      </c>
      <c r="K53" s="39">
        <v>1.030585106382979</v>
      </c>
      <c r="L53" s="39"/>
      <c r="M53" s="47">
        <f t="shared" si="6"/>
        <v>0.14595876664842178</v>
      </c>
      <c r="N53" s="28">
        <f t="shared" si="9"/>
        <v>1</v>
      </c>
      <c r="O53" s="48">
        <f t="shared" si="4"/>
        <v>8</v>
      </c>
      <c r="P53" s="28">
        <f t="shared" si="7"/>
        <v>1.694915254237288</v>
      </c>
      <c r="Q53" s="49"/>
      <c r="R53" s="49"/>
      <c r="S53" s="49"/>
      <c r="T53" s="49"/>
      <c r="U53" s="49"/>
      <c r="V53" s="49"/>
      <c r="AB53">
        <v>8</v>
      </c>
    </row>
    <row r="54" spans="1:22" ht="12.75">
      <c r="A54" s="1" t="s">
        <v>174</v>
      </c>
      <c r="B54" s="55"/>
      <c r="C54" s="14" t="s">
        <v>126</v>
      </c>
      <c r="D54" s="55"/>
      <c r="E54" s="55"/>
      <c r="F54" s="53"/>
      <c r="G54" s="36" t="s">
        <v>126</v>
      </c>
      <c r="H54" s="37"/>
      <c r="I54" s="39"/>
      <c r="J54" s="39"/>
      <c r="K54" s="39"/>
      <c r="L54" s="39"/>
      <c r="M54" s="47">
        <f t="shared" si="6"/>
        <v>0</v>
      </c>
      <c r="N54" s="28">
        <f t="shared" si="9"/>
        <v>0</v>
      </c>
      <c r="O54" s="48">
        <f t="shared" si="4"/>
        <v>0</v>
      </c>
      <c r="P54" s="28">
        <f t="shared" si="7"/>
        <v>0</v>
      </c>
      <c r="Q54" s="49"/>
      <c r="R54" s="49"/>
      <c r="S54" s="49"/>
      <c r="T54" s="49"/>
      <c r="U54" s="49"/>
      <c r="V54" s="49"/>
    </row>
    <row r="55" spans="1:96" ht="12.75">
      <c r="A55" s="1" t="s">
        <v>175</v>
      </c>
      <c r="B55" s="55"/>
      <c r="C55" s="55"/>
      <c r="D55" s="55"/>
      <c r="E55" s="55"/>
      <c r="F55" s="53">
        <v>0.01</v>
      </c>
      <c r="G55" s="36" t="s">
        <v>126</v>
      </c>
      <c r="H55" s="37"/>
      <c r="I55" s="39"/>
      <c r="J55" s="39"/>
      <c r="K55" s="39"/>
      <c r="L55" s="39"/>
      <c r="M55" s="47">
        <f t="shared" si="6"/>
        <v>0.036489691662105445</v>
      </c>
      <c r="N55" s="107">
        <v>2</v>
      </c>
      <c r="O55" s="108">
        <v>2</v>
      </c>
      <c r="P55" s="107">
        <f t="shared" si="7"/>
        <v>3.389830508474576</v>
      </c>
      <c r="Q55" s="111"/>
      <c r="R55" s="111"/>
      <c r="S55" s="111"/>
      <c r="T55" s="111"/>
      <c r="U55" s="111"/>
      <c r="V55" s="111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</row>
    <row r="56" spans="1:22" ht="12.75">
      <c r="A56" s="56" t="s">
        <v>176</v>
      </c>
      <c r="B56" s="55"/>
      <c r="C56" s="55"/>
      <c r="D56" s="55"/>
      <c r="E56" s="55"/>
      <c r="F56" s="53"/>
      <c r="G56" s="36" t="s">
        <v>126</v>
      </c>
      <c r="H56" s="37"/>
      <c r="I56" s="39"/>
      <c r="J56" s="39"/>
      <c r="K56" s="39"/>
      <c r="L56" s="39"/>
      <c r="M56" s="47">
        <f t="shared" si="6"/>
        <v>0</v>
      </c>
      <c r="N56" s="28">
        <f t="shared" si="9"/>
        <v>0</v>
      </c>
      <c r="O56" s="48">
        <f t="shared" si="4"/>
        <v>0</v>
      </c>
      <c r="P56" s="28">
        <f t="shared" si="7"/>
        <v>0</v>
      </c>
      <c r="Q56" s="49"/>
      <c r="R56" s="49"/>
      <c r="S56" s="49"/>
      <c r="T56" s="49"/>
      <c r="U56" s="49"/>
      <c r="V56" s="49"/>
    </row>
    <row r="57" spans="1:22" ht="12.75">
      <c r="A57" s="1" t="s">
        <v>177</v>
      </c>
      <c r="B57" s="55"/>
      <c r="C57" s="55"/>
      <c r="D57" s="55"/>
      <c r="E57" s="55">
        <v>0.03</v>
      </c>
      <c r="F57" s="36" t="s">
        <v>126</v>
      </c>
      <c r="G57" s="53">
        <v>0.056245092482824124</v>
      </c>
      <c r="H57" s="37">
        <f>(I57+J57+K57+L57)/4</f>
        <v>0.06840834216131494</v>
      </c>
      <c r="I57" s="39">
        <v>0.10309278350515466</v>
      </c>
      <c r="J57" s="39">
        <v>0.015987210231814552</v>
      </c>
      <c r="K57" s="39">
        <v>0.016622340425531918</v>
      </c>
      <c r="L57" s="39">
        <v>0.13793103448275862</v>
      </c>
      <c r="M57" s="47">
        <f t="shared" si="6"/>
        <v>0</v>
      </c>
      <c r="N57" s="28">
        <f t="shared" si="9"/>
        <v>0</v>
      </c>
      <c r="O57" s="48">
        <f t="shared" si="4"/>
        <v>0</v>
      </c>
      <c r="P57" s="28">
        <f t="shared" si="7"/>
        <v>0</v>
      </c>
      <c r="Q57" s="49"/>
      <c r="R57" s="49"/>
      <c r="S57" s="49"/>
      <c r="T57" s="49"/>
      <c r="U57" s="49"/>
      <c r="V57" s="49"/>
    </row>
    <row r="58" spans="1:93" ht="12.75">
      <c r="A58" s="1" t="s">
        <v>178</v>
      </c>
      <c r="B58" s="55"/>
      <c r="C58" s="55">
        <v>0.12</v>
      </c>
      <c r="D58" s="55">
        <v>0.04</v>
      </c>
      <c r="E58" s="55">
        <v>1.22</v>
      </c>
      <c r="F58" s="53">
        <v>0.10904123290467442</v>
      </c>
      <c r="G58" s="53">
        <v>1.7516941489361701</v>
      </c>
      <c r="H58" s="37">
        <f>(I58+J58+K58+L58)/4</f>
        <v>2.70935849336203</v>
      </c>
      <c r="I58" s="39">
        <v>5.171821305841926</v>
      </c>
      <c r="J58" s="39">
        <v>1.1990407673860914</v>
      </c>
      <c r="K58" s="39">
        <v>0.8976063829787235</v>
      </c>
      <c r="L58" s="39">
        <v>3.5689655172413794</v>
      </c>
      <c r="M58" s="47">
        <f t="shared" si="6"/>
        <v>1.2771392081736905</v>
      </c>
      <c r="N58" s="28">
        <f t="shared" si="9"/>
        <v>9</v>
      </c>
      <c r="O58" s="48">
        <f t="shared" si="4"/>
        <v>70</v>
      </c>
      <c r="P58" s="28">
        <f t="shared" si="7"/>
        <v>15.254237288135593</v>
      </c>
      <c r="Q58" s="49"/>
      <c r="R58" s="49"/>
      <c r="S58" s="49"/>
      <c r="T58" s="49"/>
      <c r="U58" s="49">
        <v>29</v>
      </c>
      <c r="V58" s="49"/>
      <c r="AB58">
        <v>6</v>
      </c>
      <c r="AE58">
        <v>1</v>
      </c>
      <c r="AQ58">
        <v>4</v>
      </c>
      <c r="BU58">
        <v>8</v>
      </c>
      <c r="CF58">
        <v>5</v>
      </c>
      <c r="CI58">
        <v>7</v>
      </c>
      <c r="CJ58">
        <v>2</v>
      </c>
      <c r="CO58">
        <v>8</v>
      </c>
    </row>
    <row r="59" spans="1:94" ht="12.75">
      <c r="A59" s="1" t="s">
        <v>179</v>
      </c>
      <c r="B59" s="55">
        <v>0.55</v>
      </c>
      <c r="C59" s="55">
        <v>0.55</v>
      </c>
      <c r="D59" s="55">
        <v>2.13</v>
      </c>
      <c r="E59" s="55">
        <v>12.34</v>
      </c>
      <c r="F59" s="53">
        <v>13.391224535619514</v>
      </c>
      <c r="G59" s="53">
        <v>31.299587765957448</v>
      </c>
      <c r="H59" s="37">
        <f>(I59+J59+K59+L59)/4</f>
        <v>59.63363492788264</v>
      </c>
      <c r="I59" s="39">
        <v>92.1134020618557</v>
      </c>
      <c r="J59" s="39">
        <v>38.7849720223821</v>
      </c>
      <c r="K59" s="39">
        <v>62.08444148936171</v>
      </c>
      <c r="L59" s="39">
        <v>45.55172413793103</v>
      </c>
      <c r="M59" s="47">
        <f t="shared" si="6"/>
        <v>25.72523262178434</v>
      </c>
      <c r="N59" s="28">
        <f t="shared" si="9"/>
        <v>34</v>
      </c>
      <c r="O59" s="48">
        <f t="shared" si="4"/>
        <v>1410</v>
      </c>
      <c r="P59" s="28">
        <f t="shared" si="7"/>
        <v>57.6271186440678</v>
      </c>
      <c r="Q59" s="49"/>
      <c r="R59" s="49"/>
      <c r="S59" s="49">
        <v>11</v>
      </c>
      <c r="T59" s="49"/>
      <c r="U59" s="49">
        <v>189</v>
      </c>
      <c r="V59" s="49"/>
      <c r="W59">
        <v>2</v>
      </c>
      <c r="X59" s="49">
        <v>5</v>
      </c>
      <c r="Y59" s="49">
        <v>2</v>
      </c>
      <c r="Z59" s="49">
        <v>1</v>
      </c>
      <c r="AA59" s="49"/>
      <c r="AB59" s="49">
        <v>3</v>
      </c>
      <c r="AC59" s="49"/>
      <c r="AD59">
        <v>2</v>
      </c>
      <c r="AE59" s="49">
        <v>11</v>
      </c>
      <c r="AI59">
        <v>6</v>
      </c>
      <c r="AQ59">
        <v>9</v>
      </c>
      <c r="AU59">
        <v>47</v>
      </c>
      <c r="AV59">
        <v>35</v>
      </c>
      <c r="BA59">
        <v>4</v>
      </c>
      <c r="BE59">
        <v>1</v>
      </c>
      <c r="BF59">
        <v>6</v>
      </c>
      <c r="BG59">
        <v>16</v>
      </c>
      <c r="BI59">
        <v>1</v>
      </c>
      <c r="BJ59">
        <v>22</v>
      </c>
      <c r="BN59">
        <v>9</v>
      </c>
      <c r="BU59">
        <v>4</v>
      </c>
      <c r="BW59">
        <v>4</v>
      </c>
      <c r="BY59">
        <v>15</v>
      </c>
      <c r="CA59">
        <v>7</v>
      </c>
      <c r="CC59">
        <v>103</v>
      </c>
      <c r="CD59">
        <v>17</v>
      </c>
      <c r="CE59">
        <v>17</v>
      </c>
      <c r="CF59">
        <v>550</v>
      </c>
      <c r="CH59">
        <v>4</v>
      </c>
      <c r="CI59">
        <v>160</v>
      </c>
      <c r="CJ59">
        <v>41</v>
      </c>
      <c r="CL59">
        <v>98</v>
      </c>
      <c r="CO59">
        <v>7</v>
      </c>
      <c r="CP59">
        <v>1</v>
      </c>
    </row>
    <row r="60" spans="1:22" ht="12.75">
      <c r="A60" s="1" t="s">
        <v>180</v>
      </c>
      <c r="B60" s="55"/>
      <c r="C60" s="55"/>
      <c r="D60" s="55"/>
      <c r="E60" s="55"/>
      <c r="F60" s="53"/>
      <c r="G60" s="36" t="s">
        <v>126</v>
      </c>
      <c r="H60" s="37">
        <f>(I60+J60+K60+L60)/4</f>
        <v>0.004295532646048111</v>
      </c>
      <c r="I60" s="39">
        <v>0.017182130584192445</v>
      </c>
      <c r="J60" s="39"/>
      <c r="K60" s="39"/>
      <c r="L60" s="39"/>
      <c r="M60" s="47">
        <f t="shared" si="6"/>
        <v>0</v>
      </c>
      <c r="N60" s="28">
        <f t="shared" si="9"/>
        <v>0</v>
      </c>
      <c r="O60" s="48">
        <f t="shared" si="4"/>
        <v>0</v>
      </c>
      <c r="P60" s="28">
        <f t="shared" si="7"/>
        <v>0</v>
      </c>
      <c r="Q60" s="49"/>
      <c r="R60" s="49"/>
      <c r="S60" s="49"/>
      <c r="T60" s="49"/>
      <c r="U60" s="49"/>
      <c r="V60" s="49"/>
    </row>
    <row r="61" spans="1:94" ht="12.75">
      <c r="A61" s="1" t="s">
        <v>181</v>
      </c>
      <c r="B61" s="55"/>
      <c r="C61" s="55">
        <v>0.08</v>
      </c>
      <c r="D61" s="55">
        <v>0.23</v>
      </c>
      <c r="E61" s="53">
        <v>2.92</v>
      </c>
      <c r="F61" s="53">
        <v>2.382092467850582</v>
      </c>
      <c r="G61" s="53">
        <v>2.7758244680851063</v>
      </c>
      <c r="H61" s="37">
        <f>(I61+J61+K61+L61)/4</f>
        <v>4.4670202223642885</v>
      </c>
      <c r="I61" s="39">
        <v>5.618556701030929</v>
      </c>
      <c r="J61" s="39">
        <v>3.0695443645083937</v>
      </c>
      <c r="K61" s="39">
        <v>5.352393617021278</v>
      </c>
      <c r="L61" s="39">
        <v>3.8275862068965516</v>
      </c>
      <c r="M61" s="47">
        <f t="shared" si="6"/>
        <v>2.298850574712643</v>
      </c>
      <c r="N61" s="28">
        <f t="shared" si="9"/>
        <v>19</v>
      </c>
      <c r="O61" s="48">
        <f t="shared" si="4"/>
        <v>126</v>
      </c>
      <c r="P61" s="28">
        <f t="shared" si="7"/>
        <v>32.20338983050848</v>
      </c>
      <c r="Q61" s="49"/>
      <c r="R61" s="49"/>
      <c r="S61" s="49">
        <v>1</v>
      </c>
      <c r="T61" s="49"/>
      <c r="U61" s="49">
        <v>48</v>
      </c>
      <c r="V61" s="49"/>
      <c r="AB61">
        <v>2</v>
      </c>
      <c r="AE61">
        <v>6</v>
      </c>
      <c r="AV61">
        <v>8</v>
      </c>
      <c r="BA61">
        <v>1</v>
      </c>
      <c r="BF61">
        <v>2</v>
      </c>
      <c r="BG61">
        <v>3</v>
      </c>
      <c r="BJ61">
        <v>2</v>
      </c>
      <c r="BN61">
        <v>2</v>
      </c>
      <c r="BU61">
        <v>5</v>
      </c>
      <c r="CC61">
        <v>1</v>
      </c>
      <c r="CE61">
        <v>2</v>
      </c>
      <c r="CF61">
        <v>20</v>
      </c>
      <c r="CI61">
        <v>8</v>
      </c>
      <c r="CJ61">
        <v>8</v>
      </c>
      <c r="CL61">
        <v>2</v>
      </c>
      <c r="CO61">
        <v>2</v>
      </c>
      <c r="CP61">
        <v>3</v>
      </c>
    </row>
    <row r="62" spans="1:22" ht="12.75">
      <c r="A62" s="1" t="s">
        <v>182</v>
      </c>
      <c r="B62" s="55"/>
      <c r="C62" s="55"/>
      <c r="D62" s="14" t="s">
        <v>126</v>
      </c>
      <c r="E62" s="55">
        <v>0.01</v>
      </c>
      <c r="F62" s="36" t="s">
        <v>126</v>
      </c>
      <c r="G62" s="53">
        <v>0.0052338698067169575</v>
      </c>
      <c r="H62" s="37"/>
      <c r="I62" s="39"/>
      <c r="J62" s="39"/>
      <c r="K62" s="39"/>
      <c r="L62" s="39"/>
      <c r="M62" s="47">
        <f t="shared" si="6"/>
        <v>0</v>
      </c>
      <c r="N62" s="28">
        <f t="shared" si="9"/>
        <v>0</v>
      </c>
      <c r="O62" s="48">
        <f t="shared" si="4"/>
        <v>0</v>
      </c>
      <c r="P62" s="28">
        <f t="shared" si="7"/>
        <v>0</v>
      </c>
      <c r="Q62" s="49"/>
      <c r="R62" s="49"/>
      <c r="S62" s="49"/>
      <c r="T62" s="49"/>
      <c r="U62" s="49"/>
      <c r="V62" s="49"/>
    </row>
    <row r="63" spans="1:28" ht="12.75">
      <c r="A63" s="1" t="s">
        <v>183</v>
      </c>
      <c r="B63" s="55"/>
      <c r="C63" s="55"/>
      <c r="D63" s="14"/>
      <c r="E63" s="55"/>
      <c r="F63" s="36"/>
      <c r="G63" s="53">
        <v>0.031769873900225926</v>
      </c>
      <c r="H63" s="37">
        <f aca="true" t="shared" si="10" ref="H63:H73">(I63+J63+K63+L63)/4</f>
        <v>0.13745704467353956</v>
      </c>
      <c r="I63" s="39">
        <v>0.5498281786941582</v>
      </c>
      <c r="J63" s="39"/>
      <c r="K63" s="39"/>
      <c r="L63" s="39"/>
      <c r="M63" s="47">
        <f t="shared" si="6"/>
        <v>0.018244845831052722</v>
      </c>
      <c r="N63" s="28">
        <f t="shared" si="9"/>
        <v>1</v>
      </c>
      <c r="O63" s="48">
        <f t="shared" si="4"/>
        <v>1</v>
      </c>
      <c r="P63" s="28">
        <f t="shared" si="7"/>
        <v>1.694915254237288</v>
      </c>
      <c r="Q63" s="49"/>
      <c r="R63" s="49"/>
      <c r="S63" s="49"/>
      <c r="T63" s="49"/>
      <c r="U63" s="49"/>
      <c r="V63" s="49"/>
      <c r="AB63">
        <v>1</v>
      </c>
    </row>
    <row r="64" spans="1:28" ht="12.75">
      <c r="A64" s="1" t="s">
        <v>184</v>
      </c>
      <c r="B64" s="55"/>
      <c r="C64" s="55"/>
      <c r="D64" s="55">
        <v>0.01</v>
      </c>
      <c r="E64" s="55">
        <v>0.01</v>
      </c>
      <c r="F64" s="53">
        <v>0.01</v>
      </c>
      <c r="G64" s="53">
        <v>0.05950111366049789</v>
      </c>
      <c r="H64" s="37">
        <f t="shared" si="10"/>
        <v>0.09008403844501985</v>
      </c>
      <c r="I64" s="39">
        <v>0.05154639175257733</v>
      </c>
      <c r="J64" s="39">
        <v>0.22382094324540372</v>
      </c>
      <c r="K64" s="39">
        <v>0.033244680851063836</v>
      </c>
      <c r="L64" s="39">
        <v>0.05172413793103448</v>
      </c>
      <c r="M64" s="47">
        <f t="shared" si="6"/>
        <v>0.036489691662105445</v>
      </c>
      <c r="N64" s="28">
        <f t="shared" si="9"/>
        <v>1</v>
      </c>
      <c r="O64" s="48">
        <f t="shared" si="4"/>
        <v>2</v>
      </c>
      <c r="P64" s="28">
        <f t="shared" si="7"/>
        <v>1.694915254237288</v>
      </c>
      <c r="Q64" s="49"/>
      <c r="R64" s="49"/>
      <c r="S64" s="49"/>
      <c r="T64" s="49"/>
      <c r="U64" s="49"/>
      <c r="V64" s="49"/>
      <c r="AB64">
        <v>2</v>
      </c>
    </row>
    <row r="65" spans="1:85" ht="12.75">
      <c r="A65" s="1" t="s">
        <v>185</v>
      </c>
      <c r="B65" s="55">
        <v>19.13</v>
      </c>
      <c r="C65" s="55">
        <v>10.51</v>
      </c>
      <c r="D65" s="55">
        <v>20.61</v>
      </c>
      <c r="E65" s="55">
        <v>11.49</v>
      </c>
      <c r="F65" s="53">
        <v>6.232607675035721</v>
      </c>
      <c r="G65" s="53">
        <v>6.815236702127659</v>
      </c>
      <c r="H65" s="37">
        <f t="shared" si="10"/>
        <v>5.20132390444793</v>
      </c>
      <c r="I65" s="39">
        <v>7.044673539518902</v>
      </c>
      <c r="J65" s="39">
        <v>4.412470023980816</v>
      </c>
      <c r="K65" s="39">
        <v>5.003324468085107</v>
      </c>
      <c r="L65" s="39">
        <v>4.344827586206897</v>
      </c>
      <c r="M65" s="47">
        <f t="shared" si="6"/>
        <v>3.813172778690019</v>
      </c>
      <c r="N65" s="28">
        <f t="shared" si="9"/>
        <v>16</v>
      </c>
      <c r="O65" s="48">
        <f t="shared" si="4"/>
        <v>209</v>
      </c>
      <c r="P65" s="28">
        <f t="shared" si="7"/>
        <v>27.11864406779661</v>
      </c>
      <c r="Q65" s="49">
        <v>4</v>
      </c>
      <c r="R65" s="49">
        <v>5</v>
      </c>
      <c r="S65" s="49"/>
      <c r="T65" s="49"/>
      <c r="U65" s="49"/>
      <c r="V65" s="49"/>
      <c r="X65">
        <v>2</v>
      </c>
      <c r="Z65">
        <v>12</v>
      </c>
      <c r="AG65">
        <v>50</v>
      </c>
      <c r="AI65">
        <v>4</v>
      </c>
      <c r="AK65">
        <v>3</v>
      </c>
      <c r="AM65">
        <v>16</v>
      </c>
      <c r="AU65">
        <v>31</v>
      </c>
      <c r="AV65">
        <v>7</v>
      </c>
      <c r="AX65">
        <v>5</v>
      </c>
      <c r="AZ65">
        <v>50</v>
      </c>
      <c r="BY65">
        <v>2</v>
      </c>
      <c r="CE65">
        <v>13</v>
      </c>
      <c r="CF65">
        <v>2</v>
      </c>
      <c r="CG65">
        <v>3</v>
      </c>
    </row>
    <row r="66" spans="1:90" ht="12.75">
      <c r="A66" s="1" t="s">
        <v>186</v>
      </c>
      <c r="B66" s="55">
        <v>0.02</v>
      </c>
      <c r="C66" s="55">
        <v>0.12</v>
      </c>
      <c r="D66" s="55">
        <v>0.09</v>
      </c>
      <c r="E66" s="55">
        <v>0.25</v>
      </c>
      <c r="F66" s="53">
        <v>0.1982061645233721</v>
      </c>
      <c r="G66" s="53">
        <v>0.8888516913698303</v>
      </c>
      <c r="H66" s="37">
        <f t="shared" si="10"/>
        <v>1.2167109282806945</v>
      </c>
      <c r="I66" s="39">
        <v>1.323024054982818</v>
      </c>
      <c r="J66" s="39">
        <v>1.4068745003996805</v>
      </c>
      <c r="K66" s="39">
        <v>1.8783244680851066</v>
      </c>
      <c r="L66" s="39">
        <v>0.25862068965517243</v>
      </c>
      <c r="M66" s="47">
        <f t="shared" si="6"/>
        <v>1.8062397372742196</v>
      </c>
      <c r="N66" s="28">
        <f t="shared" si="9"/>
        <v>19</v>
      </c>
      <c r="O66" s="48">
        <f t="shared" si="4"/>
        <v>99</v>
      </c>
      <c r="P66" s="28">
        <f t="shared" si="7"/>
        <v>32.20338983050848</v>
      </c>
      <c r="Q66" s="49"/>
      <c r="R66" s="49"/>
      <c r="S66" s="49">
        <v>6</v>
      </c>
      <c r="T66" s="49"/>
      <c r="U66" s="49"/>
      <c r="V66" s="49"/>
      <c r="W66">
        <v>6</v>
      </c>
      <c r="AE66">
        <v>1</v>
      </c>
      <c r="AG66">
        <v>3</v>
      </c>
      <c r="AM66">
        <v>2</v>
      </c>
      <c r="AQ66">
        <v>22</v>
      </c>
      <c r="AU66">
        <v>1</v>
      </c>
      <c r="AY66">
        <v>11</v>
      </c>
      <c r="BA66">
        <v>3</v>
      </c>
      <c r="BE66">
        <v>2</v>
      </c>
      <c r="BJ66">
        <v>1</v>
      </c>
      <c r="BL66">
        <v>2</v>
      </c>
      <c r="BN66">
        <v>2</v>
      </c>
      <c r="BU66">
        <v>1</v>
      </c>
      <c r="CA66">
        <v>1</v>
      </c>
      <c r="CD66">
        <v>30</v>
      </c>
      <c r="CI66">
        <v>2</v>
      </c>
      <c r="CK66">
        <v>1</v>
      </c>
      <c r="CL66">
        <v>2</v>
      </c>
    </row>
    <row r="67" spans="1:89" ht="12.75">
      <c r="A67" s="1" t="s">
        <v>187</v>
      </c>
      <c r="B67" s="55">
        <v>0.11</v>
      </c>
      <c r="C67" s="55">
        <v>0.01</v>
      </c>
      <c r="D67" s="14" t="s">
        <v>126</v>
      </c>
      <c r="E67" s="55">
        <v>0.02</v>
      </c>
      <c r="F67" s="53">
        <v>0.027206164523372118</v>
      </c>
      <c r="G67" s="53">
        <v>0.1803700433201977</v>
      </c>
      <c r="H67" s="37">
        <f t="shared" si="10"/>
        <v>0.4741994994779528</v>
      </c>
      <c r="I67" s="39">
        <v>0.8419243986254297</v>
      </c>
      <c r="J67" s="39">
        <v>0.2877697841726619</v>
      </c>
      <c r="K67" s="39">
        <v>0.6981382978723405</v>
      </c>
      <c r="L67" s="39">
        <v>0.06896551724137931</v>
      </c>
      <c r="M67" s="47">
        <f t="shared" si="6"/>
        <v>0.7115489874110562</v>
      </c>
      <c r="N67" s="28">
        <f t="shared" si="9"/>
        <v>21</v>
      </c>
      <c r="O67" s="48">
        <f t="shared" si="4"/>
        <v>39</v>
      </c>
      <c r="P67" s="28">
        <f t="shared" si="7"/>
        <v>35.59322033898305</v>
      </c>
      <c r="Q67" s="49"/>
      <c r="R67" s="49">
        <v>2</v>
      </c>
      <c r="S67" s="49">
        <v>1</v>
      </c>
      <c r="T67" s="49"/>
      <c r="U67" s="49"/>
      <c r="V67" s="49"/>
      <c r="AB67">
        <v>5</v>
      </c>
      <c r="AI67">
        <v>1</v>
      </c>
      <c r="AK67">
        <v>2</v>
      </c>
      <c r="AP67">
        <v>1</v>
      </c>
      <c r="AV67">
        <v>3</v>
      </c>
      <c r="BG67">
        <v>1</v>
      </c>
      <c r="BI67">
        <v>4</v>
      </c>
      <c r="BJ67">
        <v>3</v>
      </c>
      <c r="BK67">
        <v>1</v>
      </c>
      <c r="BM67">
        <v>1</v>
      </c>
      <c r="BN67">
        <v>1</v>
      </c>
      <c r="BW67">
        <v>1</v>
      </c>
      <c r="CA67">
        <v>3</v>
      </c>
      <c r="CC67">
        <v>1</v>
      </c>
      <c r="CD67">
        <v>1</v>
      </c>
      <c r="CF67">
        <v>1</v>
      </c>
      <c r="CG67">
        <v>1</v>
      </c>
      <c r="CI67">
        <v>4</v>
      </c>
      <c r="CK67">
        <v>1</v>
      </c>
    </row>
    <row r="68" spans="1:22" ht="12.75">
      <c r="A68" s="1" t="s">
        <v>188</v>
      </c>
      <c r="B68" s="55">
        <v>0.02</v>
      </c>
      <c r="C68" s="55">
        <v>0.07</v>
      </c>
      <c r="D68" s="53">
        <v>0.2</v>
      </c>
      <c r="E68" s="55">
        <v>0.24</v>
      </c>
      <c r="F68" s="53">
        <v>0.11100000000000003</v>
      </c>
      <c r="G68" s="53">
        <v>0.0987174525565567</v>
      </c>
      <c r="H68" s="37">
        <f t="shared" si="10"/>
        <v>0.10096668974696126</v>
      </c>
      <c r="I68" s="39">
        <v>0.17182130584192443</v>
      </c>
      <c r="J68" s="39">
        <v>0.04796163069544365</v>
      </c>
      <c r="K68" s="39">
        <v>0.14960106382978725</v>
      </c>
      <c r="L68" s="39">
        <v>0.034482758620689655</v>
      </c>
      <c r="M68" s="47">
        <f t="shared" si="6"/>
        <v>0.05473453749315817</v>
      </c>
      <c r="N68" s="28">
        <f t="shared" si="9"/>
        <v>2</v>
      </c>
      <c r="O68" s="48">
        <f t="shared" si="4"/>
        <v>3</v>
      </c>
      <c r="P68" s="28">
        <f t="shared" si="7"/>
        <v>3.389830508474576</v>
      </c>
      <c r="Q68" s="49">
        <v>2</v>
      </c>
      <c r="R68" s="49">
        <v>1</v>
      </c>
      <c r="S68" s="49"/>
      <c r="T68" s="49"/>
      <c r="U68" s="49"/>
      <c r="V68" s="49"/>
    </row>
    <row r="69" spans="1:22" ht="12.75">
      <c r="A69" s="1" t="s">
        <v>189</v>
      </c>
      <c r="B69" s="55"/>
      <c r="C69" s="55">
        <v>0.03</v>
      </c>
      <c r="D69" s="14" t="s">
        <v>126</v>
      </c>
      <c r="E69" s="55">
        <v>0.01</v>
      </c>
      <c r="F69" s="36" t="s">
        <v>126</v>
      </c>
      <c r="G69" s="36" t="s">
        <v>126</v>
      </c>
      <c r="H69" s="37">
        <f t="shared" si="10"/>
        <v>0.0041555851063829795</v>
      </c>
      <c r="I69" s="39"/>
      <c r="J69" s="39"/>
      <c r="K69" s="39">
        <v>0.016622340425531918</v>
      </c>
      <c r="L69" s="39"/>
      <c r="M69" s="47">
        <f t="shared" si="6"/>
        <v>0</v>
      </c>
      <c r="N69" s="28">
        <f t="shared" si="9"/>
        <v>0</v>
      </c>
      <c r="O69" s="48">
        <f t="shared" si="4"/>
        <v>0</v>
      </c>
      <c r="P69" s="28">
        <f t="shared" si="7"/>
        <v>0</v>
      </c>
      <c r="Q69" s="49"/>
      <c r="R69" s="49"/>
      <c r="S69" s="49"/>
      <c r="T69" s="49"/>
      <c r="U69" s="49"/>
      <c r="V69" s="49"/>
    </row>
    <row r="70" spans="1:96" ht="12.75">
      <c r="A70" s="1" t="s">
        <v>190</v>
      </c>
      <c r="B70" s="55">
        <v>0.01</v>
      </c>
      <c r="C70" s="55">
        <v>0.02</v>
      </c>
      <c r="D70" s="55">
        <v>0.02</v>
      </c>
      <c r="E70" s="55">
        <v>0.02</v>
      </c>
      <c r="F70" s="53">
        <v>0.011000000000000001</v>
      </c>
      <c r="G70" s="53">
        <v>0.013719829429459035</v>
      </c>
      <c r="H70" s="37">
        <f t="shared" si="10"/>
        <v>0.003996802557953638</v>
      </c>
      <c r="I70" s="39"/>
      <c r="J70" s="39">
        <v>0.015987210231814552</v>
      </c>
      <c r="K70" s="39"/>
      <c r="L70" s="39"/>
      <c r="M70" s="40">
        <f aca="true" t="shared" si="11" ref="M70:M102">O70*10/$M$4</f>
        <v>0</v>
      </c>
      <c r="N70" s="54"/>
      <c r="O70" s="54"/>
      <c r="P70" s="54">
        <f aca="true" t="shared" si="12" ref="P70:P102">N70*100/N$4</f>
        <v>0</v>
      </c>
      <c r="Q70" s="43"/>
      <c r="R70" s="43"/>
      <c r="S70" s="43"/>
      <c r="T70" s="43"/>
      <c r="U70" s="43"/>
      <c r="V70" s="43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</row>
    <row r="71" spans="1:92" ht="12.75">
      <c r="A71" s="1" t="s">
        <v>191</v>
      </c>
      <c r="B71" s="55"/>
      <c r="C71" s="55">
        <v>0.01</v>
      </c>
      <c r="D71" s="55">
        <v>0.01</v>
      </c>
      <c r="E71" s="55">
        <v>0.01</v>
      </c>
      <c r="F71" s="53">
        <v>0.030041232904674427</v>
      </c>
      <c r="G71" s="53">
        <v>0.03485219719419898</v>
      </c>
      <c r="H71" s="37">
        <f t="shared" si="10"/>
        <v>0.033391394917814836</v>
      </c>
      <c r="I71" s="39"/>
      <c r="J71" s="39">
        <v>0.031974420463629104</v>
      </c>
      <c r="K71" s="39">
        <v>0.04986702127659575</v>
      </c>
      <c r="L71" s="39">
        <v>0.05172413793103448</v>
      </c>
      <c r="M71" s="47">
        <f t="shared" si="11"/>
        <v>0.05473453749315817</v>
      </c>
      <c r="N71" s="28">
        <f aca="true" t="shared" si="13" ref="N71:N77">COUNT(Q71:CR71)</f>
        <v>3</v>
      </c>
      <c r="O71" s="48">
        <f t="shared" si="4"/>
        <v>3</v>
      </c>
      <c r="P71" s="28">
        <f t="shared" si="12"/>
        <v>5.084745762711864</v>
      </c>
      <c r="Q71" s="49"/>
      <c r="R71" s="49"/>
      <c r="S71" s="49"/>
      <c r="T71" s="49"/>
      <c r="U71" s="49"/>
      <c r="V71" s="49"/>
      <c r="BD71">
        <v>1</v>
      </c>
      <c r="BG71">
        <v>1</v>
      </c>
      <c r="CN71">
        <v>1</v>
      </c>
    </row>
    <row r="72" spans="1:59" ht="12.75">
      <c r="A72" s="1" t="s">
        <v>192</v>
      </c>
      <c r="B72" s="55"/>
      <c r="C72" s="55">
        <v>0.01</v>
      </c>
      <c r="D72" s="55">
        <v>0.01</v>
      </c>
      <c r="E72" s="55">
        <v>0.02</v>
      </c>
      <c r="F72" s="53">
        <v>0.01</v>
      </c>
      <c r="G72" s="53">
        <v>0.010628419534091639</v>
      </c>
      <c r="H72" s="37">
        <f t="shared" si="10"/>
        <v>0.02124220469552458</v>
      </c>
      <c r="I72" s="39"/>
      <c r="J72" s="39"/>
      <c r="K72" s="39">
        <v>0.033244680851063836</v>
      </c>
      <c r="L72" s="39">
        <v>0.05172413793103448</v>
      </c>
      <c r="M72" s="47">
        <f t="shared" si="11"/>
        <v>0.036489691662105445</v>
      </c>
      <c r="N72" s="28">
        <f t="shared" si="13"/>
        <v>1</v>
      </c>
      <c r="O72" s="48">
        <f aca="true" t="shared" si="14" ref="O72:O136">SUM(Q72:CR72)</f>
        <v>2</v>
      </c>
      <c r="P72" s="28">
        <f t="shared" si="12"/>
        <v>1.694915254237288</v>
      </c>
      <c r="Q72" s="49"/>
      <c r="R72" s="49"/>
      <c r="S72" s="49"/>
      <c r="T72" s="49"/>
      <c r="U72" s="49"/>
      <c r="V72" s="49"/>
      <c r="BG72">
        <v>2</v>
      </c>
    </row>
    <row r="73" spans="1:22" ht="12.75">
      <c r="A73" s="1" t="s">
        <v>193</v>
      </c>
      <c r="B73" s="55"/>
      <c r="C73" s="14" t="s">
        <v>126</v>
      </c>
      <c r="D73" s="55">
        <v>0.01</v>
      </c>
      <c r="E73" s="55">
        <v>0.01</v>
      </c>
      <c r="F73" s="53"/>
      <c r="G73" s="53">
        <v>0.009427391639256027</v>
      </c>
      <c r="H73" s="37">
        <f t="shared" si="10"/>
        <v>0.003996802557953638</v>
      </c>
      <c r="I73" s="39"/>
      <c r="J73" s="39">
        <v>0.015987210231814552</v>
      </c>
      <c r="K73" s="39"/>
      <c r="L73" s="39"/>
      <c r="M73" s="47">
        <f t="shared" si="11"/>
        <v>0</v>
      </c>
      <c r="N73" s="28">
        <f t="shared" si="13"/>
        <v>0</v>
      </c>
      <c r="O73" s="48">
        <f t="shared" si="14"/>
        <v>0</v>
      </c>
      <c r="P73" s="28">
        <f t="shared" si="12"/>
        <v>0</v>
      </c>
      <c r="Q73" s="49"/>
      <c r="R73" s="49"/>
      <c r="S73" s="49"/>
      <c r="T73" s="49"/>
      <c r="U73" s="49"/>
      <c r="V73" s="49"/>
    </row>
    <row r="74" spans="1:22" ht="12.75">
      <c r="A74" s="1" t="s">
        <v>194</v>
      </c>
      <c r="B74" s="55"/>
      <c r="C74" s="55"/>
      <c r="D74" s="14" t="s">
        <v>126</v>
      </c>
      <c r="E74" s="55"/>
      <c r="F74" s="36" t="s">
        <v>126</v>
      </c>
      <c r="G74" s="36" t="s">
        <v>126</v>
      </c>
      <c r="H74" s="37"/>
      <c r="I74" s="39"/>
      <c r="J74" s="39"/>
      <c r="K74" s="39"/>
      <c r="L74" s="39"/>
      <c r="M74" s="47">
        <f t="shared" si="11"/>
        <v>0</v>
      </c>
      <c r="N74" s="28">
        <f t="shared" si="13"/>
        <v>0</v>
      </c>
      <c r="O74" s="48">
        <f t="shared" si="14"/>
        <v>0</v>
      </c>
      <c r="P74" s="28">
        <f t="shared" si="12"/>
        <v>0</v>
      </c>
      <c r="Q74" s="49"/>
      <c r="R74" s="49"/>
      <c r="S74" s="49"/>
      <c r="T74" s="49"/>
      <c r="U74" s="49"/>
      <c r="V74" s="49"/>
    </row>
    <row r="75" spans="1:95" ht="12.75">
      <c r="A75" s="1" t="s">
        <v>195</v>
      </c>
      <c r="B75" s="55">
        <v>0.06</v>
      </c>
      <c r="C75" s="55">
        <v>0.12</v>
      </c>
      <c r="D75" s="53">
        <v>0.3</v>
      </c>
      <c r="E75" s="55">
        <v>0.56</v>
      </c>
      <c r="F75" s="53">
        <v>0.5142369871402328</v>
      </c>
      <c r="G75" s="53">
        <v>0.5049202127659574</v>
      </c>
      <c r="H75" s="37">
        <f aca="true" t="shared" si="15" ref="H75:H82">(I75+J75+K75+L75)/4</f>
        <v>0.6576187528167632</v>
      </c>
      <c r="I75" s="39">
        <v>0.8247422680412373</v>
      </c>
      <c r="J75" s="39">
        <v>0.5275779376498801</v>
      </c>
      <c r="K75" s="39">
        <v>0.8643617021276597</v>
      </c>
      <c r="L75" s="39">
        <v>0.41379310344827586</v>
      </c>
      <c r="M75" s="47">
        <f t="shared" si="11"/>
        <v>0.7297938332421089</v>
      </c>
      <c r="N75" s="28">
        <f t="shared" si="13"/>
        <v>27</v>
      </c>
      <c r="O75" s="48">
        <f t="shared" si="14"/>
        <v>40</v>
      </c>
      <c r="P75" s="28">
        <f t="shared" si="12"/>
        <v>45.76271186440678</v>
      </c>
      <c r="Q75" s="49">
        <v>1</v>
      </c>
      <c r="R75" s="49"/>
      <c r="S75" s="49">
        <v>1</v>
      </c>
      <c r="T75" s="49"/>
      <c r="U75" s="49"/>
      <c r="V75" s="49"/>
      <c r="W75" s="49">
        <v>1</v>
      </c>
      <c r="X75" s="49">
        <v>1</v>
      </c>
      <c r="Y75" s="49"/>
      <c r="Z75" s="49"/>
      <c r="AA75" s="49"/>
      <c r="AB75" s="49"/>
      <c r="AC75" s="49"/>
      <c r="AE75">
        <v>1</v>
      </c>
      <c r="AM75">
        <v>1</v>
      </c>
      <c r="AO75">
        <v>1</v>
      </c>
      <c r="AP75">
        <v>1</v>
      </c>
      <c r="AV75">
        <v>2</v>
      </c>
      <c r="AY75">
        <v>2</v>
      </c>
      <c r="AZ75">
        <v>1</v>
      </c>
      <c r="BA75">
        <v>2</v>
      </c>
      <c r="BB75">
        <v>3</v>
      </c>
      <c r="BD75">
        <v>1</v>
      </c>
      <c r="BE75">
        <v>1</v>
      </c>
      <c r="BF75">
        <v>1</v>
      </c>
      <c r="BG75">
        <v>1</v>
      </c>
      <c r="BJ75">
        <v>1</v>
      </c>
      <c r="BL75">
        <v>2</v>
      </c>
      <c r="BN75">
        <v>1</v>
      </c>
      <c r="BW75">
        <v>3</v>
      </c>
      <c r="CD75">
        <v>1</v>
      </c>
      <c r="CE75">
        <v>2</v>
      </c>
      <c r="CI75">
        <v>2</v>
      </c>
      <c r="CN75">
        <v>1</v>
      </c>
      <c r="CO75">
        <v>3</v>
      </c>
      <c r="CQ75">
        <v>2</v>
      </c>
    </row>
    <row r="76" spans="1:96" ht="12.75">
      <c r="A76" s="1" t="s">
        <v>196</v>
      </c>
      <c r="B76" s="55">
        <v>0.17</v>
      </c>
      <c r="C76" s="55">
        <v>0.34</v>
      </c>
      <c r="D76" s="55">
        <v>0.28</v>
      </c>
      <c r="E76" s="55">
        <v>0.57</v>
      </c>
      <c r="F76" s="53">
        <v>0.629566850377628</v>
      </c>
      <c r="G76" s="53">
        <v>0.7813803174624592</v>
      </c>
      <c r="H76" s="37">
        <f t="shared" si="15"/>
        <v>1.282976853544885</v>
      </c>
      <c r="I76" s="39">
        <v>1.323024054982818</v>
      </c>
      <c r="J76" s="39">
        <v>1.247002398081535</v>
      </c>
      <c r="K76" s="39">
        <v>1.5791223404255321</v>
      </c>
      <c r="L76" s="39">
        <v>0.9827586206896551</v>
      </c>
      <c r="M76" s="47">
        <f t="shared" si="11"/>
        <v>1.2588943623426379</v>
      </c>
      <c r="N76" s="28">
        <f t="shared" si="13"/>
        <v>35</v>
      </c>
      <c r="O76" s="48">
        <f t="shared" si="14"/>
        <v>69</v>
      </c>
      <c r="P76" s="28">
        <f t="shared" si="12"/>
        <v>59.32203389830509</v>
      </c>
      <c r="Q76" s="49"/>
      <c r="R76" s="49">
        <v>2</v>
      </c>
      <c r="S76" s="49">
        <v>2</v>
      </c>
      <c r="T76" s="49"/>
      <c r="U76" s="49">
        <v>2</v>
      </c>
      <c r="V76" s="49"/>
      <c r="W76" s="49">
        <v>1</v>
      </c>
      <c r="X76" s="49"/>
      <c r="Y76" s="49"/>
      <c r="Z76" s="49"/>
      <c r="AA76" s="49"/>
      <c r="AB76" s="49"/>
      <c r="AC76" s="49">
        <v>1</v>
      </c>
      <c r="AD76">
        <v>5</v>
      </c>
      <c r="AE76">
        <v>2</v>
      </c>
      <c r="AF76" s="49">
        <v>1</v>
      </c>
      <c r="AK76">
        <v>1</v>
      </c>
      <c r="AM76">
        <v>1</v>
      </c>
      <c r="AO76">
        <v>1</v>
      </c>
      <c r="AQ76">
        <v>4</v>
      </c>
      <c r="AU76">
        <v>1</v>
      </c>
      <c r="AX76">
        <v>1</v>
      </c>
      <c r="AY76">
        <v>1</v>
      </c>
      <c r="BA76">
        <v>6</v>
      </c>
      <c r="BB76">
        <v>4</v>
      </c>
      <c r="BD76">
        <v>1</v>
      </c>
      <c r="BE76">
        <v>1</v>
      </c>
      <c r="BF76">
        <v>1</v>
      </c>
      <c r="BG76">
        <v>3</v>
      </c>
      <c r="BL76">
        <v>2</v>
      </c>
      <c r="BM76">
        <v>3</v>
      </c>
      <c r="BN76">
        <v>4</v>
      </c>
      <c r="BW76">
        <v>3</v>
      </c>
      <c r="CE76">
        <v>2</v>
      </c>
      <c r="CF76">
        <v>2</v>
      </c>
      <c r="CH76">
        <v>1</v>
      </c>
      <c r="CI76">
        <v>2</v>
      </c>
      <c r="CJ76">
        <v>1</v>
      </c>
      <c r="CL76">
        <v>2</v>
      </c>
      <c r="CN76">
        <v>1</v>
      </c>
      <c r="CO76">
        <v>1</v>
      </c>
      <c r="CP76">
        <v>2</v>
      </c>
      <c r="CR76">
        <v>1</v>
      </c>
    </row>
    <row r="77" spans="1:96" ht="12.75">
      <c r="A77" s="1" t="s">
        <v>197</v>
      </c>
      <c r="B77" s="55">
        <v>1.45</v>
      </c>
      <c r="C77" s="55">
        <v>1.53</v>
      </c>
      <c r="D77" s="55">
        <v>1.79</v>
      </c>
      <c r="E77" s="53">
        <v>2.7</v>
      </c>
      <c r="F77" s="53">
        <v>4.996884262094305</v>
      </c>
      <c r="G77" s="53">
        <v>7.330436170212766</v>
      </c>
      <c r="H77" s="37">
        <f t="shared" si="15"/>
        <v>8.324565669345835</v>
      </c>
      <c r="I77" s="39">
        <v>9.725085910652924</v>
      </c>
      <c r="J77" s="39">
        <v>4.540367705835332</v>
      </c>
      <c r="K77" s="39">
        <v>11.61901595744681</v>
      </c>
      <c r="L77" s="39">
        <v>7.413793103448276</v>
      </c>
      <c r="M77" s="47">
        <f t="shared" si="11"/>
        <v>11.25706987775953</v>
      </c>
      <c r="N77" s="28">
        <f t="shared" si="13"/>
        <v>58</v>
      </c>
      <c r="O77" s="48">
        <f t="shared" si="14"/>
        <v>617</v>
      </c>
      <c r="P77" s="28">
        <f t="shared" si="12"/>
        <v>98.30508474576271</v>
      </c>
      <c r="Q77" s="49">
        <v>6</v>
      </c>
      <c r="R77" s="49">
        <v>8</v>
      </c>
      <c r="S77" s="49">
        <v>12</v>
      </c>
      <c r="T77" s="49"/>
      <c r="U77" s="49">
        <v>2</v>
      </c>
      <c r="V77" s="49"/>
      <c r="W77" s="49">
        <v>15</v>
      </c>
      <c r="X77" s="49">
        <v>4</v>
      </c>
      <c r="Y77" s="49">
        <v>2</v>
      </c>
      <c r="Z77" s="49">
        <v>9</v>
      </c>
      <c r="AA77" s="49"/>
      <c r="AB77" s="49">
        <v>1</v>
      </c>
      <c r="AC77" s="49">
        <v>3</v>
      </c>
      <c r="AD77" s="49">
        <v>19</v>
      </c>
      <c r="AE77" s="49">
        <v>5</v>
      </c>
      <c r="AF77" s="49">
        <v>9</v>
      </c>
      <c r="AG77" s="49">
        <v>4</v>
      </c>
      <c r="AH77" s="49"/>
      <c r="AI77" s="49">
        <v>22</v>
      </c>
      <c r="AJ77" s="49"/>
      <c r="AK77" s="49">
        <v>12</v>
      </c>
      <c r="AL77" s="49"/>
      <c r="AM77" s="49">
        <v>13</v>
      </c>
      <c r="AN77" s="49"/>
      <c r="AO77" s="49">
        <v>4</v>
      </c>
      <c r="AP77" s="49">
        <v>6</v>
      </c>
      <c r="AQ77" s="49">
        <v>14</v>
      </c>
      <c r="AR77" s="49"/>
      <c r="AS77" s="49"/>
      <c r="AT77" s="49"/>
      <c r="AU77" s="49">
        <v>15</v>
      </c>
      <c r="AV77" s="49">
        <v>11</v>
      </c>
      <c r="AW77" s="49"/>
      <c r="AX77" s="49">
        <v>13</v>
      </c>
      <c r="AY77" s="49">
        <v>16</v>
      </c>
      <c r="AZ77" s="49">
        <v>1</v>
      </c>
      <c r="BA77" s="49">
        <v>18</v>
      </c>
      <c r="BB77" s="49">
        <v>7</v>
      </c>
      <c r="BC77" s="49">
        <v>6</v>
      </c>
      <c r="BD77" s="49">
        <v>23</v>
      </c>
      <c r="BE77" s="49">
        <v>11</v>
      </c>
      <c r="BF77" s="49">
        <v>9</v>
      </c>
      <c r="BG77" s="49">
        <v>10</v>
      </c>
      <c r="BH77" s="49"/>
      <c r="BI77" s="49">
        <v>16</v>
      </c>
      <c r="BJ77" s="49">
        <v>10</v>
      </c>
      <c r="BK77" s="49">
        <v>18</v>
      </c>
      <c r="BL77">
        <v>18</v>
      </c>
      <c r="BM77" s="49">
        <v>9</v>
      </c>
      <c r="BN77" s="49">
        <v>7</v>
      </c>
      <c r="BO77" s="49"/>
      <c r="BP77" s="49"/>
      <c r="BQ77">
        <v>5</v>
      </c>
      <c r="BR77" s="49"/>
      <c r="BT77" s="49"/>
      <c r="BU77">
        <v>12</v>
      </c>
      <c r="BV77">
        <v>12</v>
      </c>
      <c r="BW77">
        <v>21</v>
      </c>
      <c r="CA77">
        <v>12</v>
      </c>
      <c r="CC77">
        <v>13</v>
      </c>
      <c r="CD77">
        <v>6</v>
      </c>
      <c r="CE77">
        <v>16</v>
      </c>
      <c r="CF77">
        <v>6</v>
      </c>
      <c r="CG77">
        <v>1</v>
      </c>
      <c r="CH77">
        <v>15</v>
      </c>
      <c r="CI77">
        <v>17</v>
      </c>
      <c r="CJ77">
        <v>26</v>
      </c>
      <c r="CK77">
        <v>4</v>
      </c>
      <c r="CL77">
        <v>7</v>
      </c>
      <c r="CN77">
        <v>13</v>
      </c>
      <c r="CO77">
        <v>17</v>
      </c>
      <c r="CP77">
        <v>12</v>
      </c>
      <c r="CQ77">
        <v>8</v>
      </c>
      <c r="CR77">
        <v>6</v>
      </c>
    </row>
    <row r="78" spans="1:96" ht="12.75">
      <c r="A78" s="1" t="s">
        <v>198</v>
      </c>
      <c r="B78" s="55"/>
      <c r="C78" s="14" t="s">
        <v>126</v>
      </c>
      <c r="D78" s="14" t="s">
        <v>126</v>
      </c>
      <c r="E78" s="53"/>
      <c r="F78" s="36" t="s">
        <v>126</v>
      </c>
      <c r="G78" s="53">
        <v>0.013833532645626636</v>
      </c>
      <c r="H78" s="37">
        <f t="shared" si="15"/>
        <v>0.029769998434242304</v>
      </c>
      <c r="I78" s="39">
        <v>0.10309278350515466</v>
      </c>
      <c r="J78" s="39">
        <v>0.015987210231814552</v>
      </c>
      <c r="K78" s="39"/>
      <c r="L78" s="39"/>
      <c r="M78" s="40">
        <f t="shared" si="11"/>
        <v>0</v>
      </c>
      <c r="N78" s="54"/>
      <c r="O78" s="54"/>
      <c r="P78" s="54">
        <f t="shared" si="12"/>
        <v>0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</row>
    <row r="79" spans="1:86" ht="12.75">
      <c r="A79" s="1" t="s">
        <v>199</v>
      </c>
      <c r="B79" s="55">
        <v>0.02</v>
      </c>
      <c r="C79" s="55">
        <v>0.04</v>
      </c>
      <c r="D79" s="55">
        <v>0.02</v>
      </c>
      <c r="E79" s="55">
        <v>0.04</v>
      </c>
      <c r="F79" s="53">
        <v>0.06612369871402328</v>
      </c>
      <c r="G79" s="53">
        <v>0.09142420486970701</v>
      </c>
      <c r="H79" s="37">
        <f t="shared" si="15"/>
        <v>0.1510100494533842</v>
      </c>
      <c r="I79" s="39">
        <v>0.13745704467353956</v>
      </c>
      <c r="J79" s="39">
        <v>0.07993605115907276</v>
      </c>
      <c r="K79" s="39">
        <v>0.2659574468085107</v>
      </c>
      <c r="L79" s="39">
        <v>0.1206896551724138</v>
      </c>
      <c r="M79" s="47">
        <f t="shared" si="11"/>
        <v>0.12771392081736907</v>
      </c>
      <c r="N79" s="28">
        <f aca="true" t="shared" si="16" ref="N79:N111">COUNT(Q79:CR79)</f>
        <v>6</v>
      </c>
      <c r="O79" s="48">
        <f t="shared" si="14"/>
        <v>7</v>
      </c>
      <c r="P79" s="28">
        <f t="shared" si="12"/>
        <v>10.169491525423728</v>
      </c>
      <c r="Q79" s="49"/>
      <c r="R79" s="49">
        <v>1</v>
      </c>
      <c r="S79" s="49"/>
      <c r="T79" s="49"/>
      <c r="U79" s="49"/>
      <c r="V79" s="49"/>
      <c r="AQ79">
        <v>1</v>
      </c>
      <c r="AU79">
        <v>2</v>
      </c>
      <c r="BA79">
        <v>1</v>
      </c>
      <c r="CE79">
        <v>1</v>
      </c>
      <c r="CH79">
        <v>1</v>
      </c>
    </row>
    <row r="80" spans="1:22" ht="12.75">
      <c r="A80" s="1" t="s">
        <v>200</v>
      </c>
      <c r="B80" s="55"/>
      <c r="C80" s="55">
        <v>0.02</v>
      </c>
      <c r="D80" s="55">
        <v>0.01</v>
      </c>
      <c r="E80" s="55">
        <v>0.01</v>
      </c>
      <c r="F80" s="53">
        <v>0.012041232904674423</v>
      </c>
      <c r="G80" s="53">
        <v>0.019186633722179224</v>
      </c>
      <c r="H80" s="37">
        <f t="shared" si="15"/>
        <v>0.004295532646048111</v>
      </c>
      <c r="I80" s="39">
        <v>0.017182130584192445</v>
      </c>
      <c r="J80" s="39"/>
      <c r="K80" s="39"/>
      <c r="L80" s="39"/>
      <c r="M80" s="47">
        <f t="shared" si="11"/>
        <v>0</v>
      </c>
      <c r="N80" s="28">
        <f t="shared" si="16"/>
        <v>0</v>
      </c>
      <c r="O80" s="48">
        <f t="shared" si="14"/>
        <v>0</v>
      </c>
      <c r="P80" s="28">
        <f t="shared" si="12"/>
        <v>0</v>
      </c>
      <c r="Q80" s="49"/>
      <c r="R80" s="49"/>
      <c r="S80" s="49"/>
      <c r="T80" s="49"/>
      <c r="U80" s="49"/>
      <c r="V80" s="49"/>
    </row>
    <row r="81" spans="1:95" ht="12.75">
      <c r="A81" s="1" t="s">
        <v>201</v>
      </c>
      <c r="B81" s="55">
        <v>0.41</v>
      </c>
      <c r="C81" s="55">
        <v>1.35</v>
      </c>
      <c r="D81" s="53">
        <v>0.09</v>
      </c>
      <c r="E81" s="55">
        <v>0.65</v>
      </c>
      <c r="F81" s="53">
        <v>0.127</v>
      </c>
      <c r="G81" s="53">
        <v>0.7373385281536076</v>
      </c>
      <c r="H81" s="37">
        <f t="shared" si="15"/>
        <v>4.735876452928467</v>
      </c>
      <c r="I81" s="39">
        <v>5.27491408934708</v>
      </c>
      <c r="J81" s="39">
        <v>6.986410871302959</v>
      </c>
      <c r="K81" s="39">
        <v>6.682180851063831</v>
      </c>
      <c r="L81" s="39"/>
      <c r="M81" s="47">
        <f t="shared" si="11"/>
        <v>6.221492428388979</v>
      </c>
      <c r="N81" s="28">
        <f t="shared" si="16"/>
        <v>29</v>
      </c>
      <c r="O81" s="48">
        <f t="shared" si="14"/>
        <v>341</v>
      </c>
      <c r="P81" s="28">
        <f t="shared" si="12"/>
        <v>49.152542372881356</v>
      </c>
      <c r="Q81" s="49"/>
      <c r="R81" s="49">
        <v>2</v>
      </c>
      <c r="S81" s="49">
        <v>24</v>
      </c>
      <c r="T81" s="49"/>
      <c r="U81" s="49"/>
      <c r="V81" s="49"/>
      <c r="AB81">
        <v>8</v>
      </c>
      <c r="AE81">
        <v>19</v>
      </c>
      <c r="AF81">
        <v>1</v>
      </c>
      <c r="AI81">
        <v>1</v>
      </c>
      <c r="AK81">
        <v>1</v>
      </c>
      <c r="AM81">
        <v>19</v>
      </c>
      <c r="AP81">
        <v>4</v>
      </c>
      <c r="AQ81">
        <v>7</v>
      </c>
      <c r="AU81">
        <v>5</v>
      </c>
      <c r="AV81">
        <v>3</v>
      </c>
      <c r="AX81">
        <v>2</v>
      </c>
      <c r="AY81">
        <v>59</v>
      </c>
      <c r="BA81">
        <v>55</v>
      </c>
      <c r="BE81">
        <v>6</v>
      </c>
      <c r="BF81">
        <v>2</v>
      </c>
      <c r="BG81">
        <v>22</v>
      </c>
      <c r="BI81">
        <v>8</v>
      </c>
      <c r="BJ81">
        <v>1</v>
      </c>
      <c r="BN81">
        <v>51</v>
      </c>
      <c r="BU81">
        <v>1</v>
      </c>
      <c r="CD81">
        <v>1</v>
      </c>
      <c r="CF81">
        <v>5</v>
      </c>
      <c r="CI81">
        <v>1</v>
      </c>
      <c r="CL81">
        <v>5</v>
      </c>
      <c r="CN81">
        <v>4</v>
      </c>
      <c r="CP81">
        <v>23</v>
      </c>
      <c r="CQ81">
        <v>1</v>
      </c>
    </row>
    <row r="82" spans="1:22" ht="12.75">
      <c r="A82" s="1" t="s">
        <v>202</v>
      </c>
      <c r="B82" s="55"/>
      <c r="C82" s="55"/>
      <c r="D82" s="53"/>
      <c r="E82" s="55"/>
      <c r="F82" s="53"/>
      <c r="G82" s="36" t="s">
        <v>126</v>
      </c>
      <c r="H82" s="37">
        <f t="shared" si="15"/>
        <v>0.004295532646048111</v>
      </c>
      <c r="I82" s="39">
        <v>0.017182130584192445</v>
      </c>
      <c r="J82" s="39"/>
      <c r="K82" s="39"/>
      <c r="L82" s="39"/>
      <c r="M82" s="47">
        <f t="shared" si="11"/>
        <v>0</v>
      </c>
      <c r="N82" s="28">
        <f t="shared" si="16"/>
        <v>0</v>
      </c>
      <c r="O82" s="48">
        <f t="shared" si="14"/>
        <v>0</v>
      </c>
      <c r="P82" s="28">
        <f t="shared" si="12"/>
        <v>0</v>
      </c>
      <c r="Q82" s="49"/>
      <c r="R82" s="49"/>
      <c r="S82" s="49"/>
      <c r="T82" s="49"/>
      <c r="U82" s="49"/>
      <c r="V82" s="49"/>
    </row>
    <row r="83" spans="1:29" ht="12.75">
      <c r="A83" s="1" t="s">
        <v>203</v>
      </c>
      <c r="B83" s="55"/>
      <c r="C83" s="55">
        <v>0.01</v>
      </c>
      <c r="D83" s="14" t="s">
        <v>126</v>
      </c>
      <c r="E83" s="55">
        <v>0.04</v>
      </c>
      <c r="F83" s="53">
        <v>0.008</v>
      </c>
      <c r="G83" s="53"/>
      <c r="H83" s="37"/>
      <c r="I83" s="39"/>
      <c r="J83" s="39"/>
      <c r="K83" s="39"/>
      <c r="L83" s="39"/>
      <c r="M83" s="47">
        <f t="shared" si="11"/>
        <v>0</v>
      </c>
      <c r="N83" s="28">
        <f t="shared" si="16"/>
        <v>0</v>
      </c>
      <c r="O83" s="48">
        <f t="shared" si="14"/>
        <v>0</v>
      </c>
      <c r="P83" s="28">
        <f t="shared" si="12"/>
        <v>0</v>
      </c>
      <c r="Q83" s="49"/>
      <c r="R83" s="49"/>
      <c r="S83" s="49"/>
      <c r="T83" s="49"/>
      <c r="U83" s="49"/>
      <c r="V83" s="49"/>
      <c r="W83" s="60"/>
      <c r="X83" s="60"/>
      <c r="Y83" s="60"/>
      <c r="Z83" s="60"/>
      <c r="AA83" s="60"/>
      <c r="AB83" s="60"/>
      <c r="AC83" s="60"/>
    </row>
    <row r="84" spans="1:29" ht="12.75">
      <c r="A84" s="1" t="s">
        <v>204</v>
      </c>
      <c r="B84" s="55"/>
      <c r="C84" s="55"/>
      <c r="D84" s="14"/>
      <c r="E84" s="55"/>
      <c r="F84" s="53"/>
      <c r="G84" s="53">
        <v>0.006662234042553191</v>
      </c>
      <c r="H84" s="37">
        <f aca="true" t="shared" si="17" ref="H84:H94">(I84+J84+K84+L84)/4</f>
        <v>0.012462732491922824</v>
      </c>
      <c r="I84" s="39"/>
      <c r="J84" s="39">
        <v>0.015987210231814552</v>
      </c>
      <c r="K84" s="39">
        <v>0.016622340425531918</v>
      </c>
      <c r="L84" s="39">
        <v>0.017241379310344827</v>
      </c>
      <c r="M84" s="47">
        <f t="shared" si="11"/>
        <v>0</v>
      </c>
      <c r="N84" s="28">
        <f t="shared" si="16"/>
        <v>0</v>
      </c>
      <c r="O84" s="48">
        <f t="shared" si="14"/>
        <v>0</v>
      </c>
      <c r="P84" s="28">
        <f t="shared" si="12"/>
        <v>0</v>
      </c>
      <c r="Q84" s="49"/>
      <c r="R84" s="49"/>
      <c r="S84" s="49"/>
      <c r="T84" s="49"/>
      <c r="U84" s="49"/>
      <c r="V84" s="49"/>
      <c r="W84" s="60"/>
      <c r="X84" s="60"/>
      <c r="Y84" s="60"/>
      <c r="Z84" s="60"/>
      <c r="AA84" s="60"/>
      <c r="AB84" s="60"/>
      <c r="AC84" s="60"/>
    </row>
    <row r="85" spans="1:29" ht="12.75">
      <c r="A85" s="1" t="s">
        <v>205</v>
      </c>
      <c r="B85" s="55"/>
      <c r="C85" s="55"/>
      <c r="D85" s="55"/>
      <c r="E85" s="55"/>
      <c r="F85" s="36" t="s">
        <v>126</v>
      </c>
      <c r="G85" s="53">
        <v>0.006</v>
      </c>
      <c r="H85" s="37">
        <f t="shared" si="17"/>
        <v>0.012886597938144333</v>
      </c>
      <c r="I85" s="39">
        <v>0.05154639175257733</v>
      </c>
      <c r="J85" s="39"/>
      <c r="K85" s="39"/>
      <c r="L85" s="39"/>
      <c r="M85" s="47">
        <f t="shared" si="11"/>
        <v>0</v>
      </c>
      <c r="N85" s="28">
        <f t="shared" si="16"/>
        <v>0</v>
      </c>
      <c r="O85" s="48">
        <f t="shared" si="14"/>
        <v>0</v>
      </c>
      <c r="P85" s="28">
        <f t="shared" si="12"/>
        <v>0</v>
      </c>
      <c r="Q85" s="49"/>
      <c r="R85" s="49"/>
      <c r="S85" s="49"/>
      <c r="T85" s="49"/>
      <c r="U85" s="49"/>
      <c r="V85" s="49"/>
      <c r="W85" s="60"/>
      <c r="X85" s="60"/>
      <c r="Y85" s="60"/>
      <c r="Z85" s="60"/>
      <c r="AA85" s="60"/>
      <c r="AB85" s="60"/>
      <c r="AC85" s="60"/>
    </row>
    <row r="86" spans="1:39" ht="12.75">
      <c r="A86" s="114" t="s">
        <v>346</v>
      </c>
      <c r="B86" s="55"/>
      <c r="C86" s="55"/>
      <c r="D86" s="55"/>
      <c r="E86" s="55"/>
      <c r="F86" s="36"/>
      <c r="G86" s="53"/>
      <c r="H86" s="37"/>
      <c r="I86" s="39"/>
      <c r="J86" s="39"/>
      <c r="K86" s="39"/>
      <c r="L86" s="39"/>
      <c r="M86" s="47">
        <f>O86*10/$M$4</f>
        <v>0.07297938332421089</v>
      </c>
      <c r="N86" s="28">
        <f>COUNT(Q86:CR86)</f>
        <v>1</v>
      </c>
      <c r="O86" s="48">
        <f>SUM(Q86:CR86)</f>
        <v>4</v>
      </c>
      <c r="P86" s="28">
        <f>N86*100/N$4</f>
        <v>1.694915254237288</v>
      </c>
      <c r="Q86" s="49"/>
      <c r="R86" s="49"/>
      <c r="S86" s="49"/>
      <c r="T86" s="49"/>
      <c r="U86" s="49"/>
      <c r="V86" s="49"/>
      <c r="W86" s="60"/>
      <c r="X86" s="60"/>
      <c r="Y86" s="60"/>
      <c r="Z86" s="60"/>
      <c r="AA86" s="60"/>
      <c r="AB86" s="60"/>
      <c r="AC86" s="60"/>
      <c r="AM86">
        <v>4</v>
      </c>
    </row>
    <row r="87" spans="1:81" ht="12.75">
      <c r="A87" s="1" t="s">
        <v>206</v>
      </c>
      <c r="B87" s="55">
        <v>0.01</v>
      </c>
      <c r="C87" s="53">
        <v>0.84</v>
      </c>
      <c r="D87" s="55">
        <v>1.51</v>
      </c>
      <c r="E87" s="55">
        <v>4.52</v>
      </c>
      <c r="F87" s="53">
        <v>5.670865890998162</v>
      </c>
      <c r="G87" s="53">
        <v>4.714</v>
      </c>
      <c r="H87" s="37">
        <f t="shared" si="17"/>
        <v>1.0100568166326778</v>
      </c>
      <c r="I87" s="39">
        <v>1.5807560137457048</v>
      </c>
      <c r="J87" s="39">
        <v>0.015987210231814552</v>
      </c>
      <c r="K87" s="39">
        <v>2.443484042553192</v>
      </c>
      <c r="L87" s="39"/>
      <c r="M87" s="47">
        <f t="shared" si="11"/>
        <v>0.5473453749315816</v>
      </c>
      <c r="N87" s="28">
        <f t="shared" si="16"/>
        <v>4</v>
      </c>
      <c r="O87" s="48">
        <f t="shared" si="14"/>
        <v>30</v>
      </c>
      <c r="P87" s="28">
        <f t="shared" si="12"/>
        <v>6.779661016949152</v>
      </c>
      <c r="Q87" s="49"/>
      <c r="R87" s="49"/>
      <c r="S87" s="49">
        <v>9</v>
      </c>
      <c r="T87" s="49"/>
      <c r="U87" s="49"/>
      <c r="V87" s="49"/>
      <c r="W87" s="49"/>
      <c r="X87" s="49"/>
      <c r="Y87" s="49"/>
      <c r="Z87" s="49"/>
      <c r="AA87" s="49"/>
      <c r="AB87" s="49"/>
      <c r="AC87" s="49"/>
      <c r="BM87">
        <v>11</v>
      </c>
      <c r="BU87">
        <v>5</v>
      </c>
      <c r="CC87">
        <v>5</v>
      </c>
    </row>
    <row r="88" spans="1:63" ht="12.75">
      <c r="A88" s="1" t="s">
        <v>207</v>
      </c>
      <c r="B88" s="55">
        <v>0.16</v>
      </c>
      <c r="C88" s="53">
        <v>0.1</v>
      </c>
      <c r="D88" s="55">
        <v>0.16</v>
      </c>
      <c r="E88" s="55">
        <v>0.09</v>
      </c>
      <c r="F88" s="53">
        <v>0.11157726066544194</v>
      </c>
      <c r="G88" s="53">
        <v>0.062444181373241994</v>
      </c>
      <c r="H88" s="37">
        <f t="shared" si="17"/>
        <v>0.024755893081104326</v>
      </c>
      <c r="I88" s="39">
        <v>0.017182130584192445</v>
      </c>
      <c r="J88" s="39">
        <v>0.031974420463629104</v>
      </c>
      <c r="K88" s="39">
        <v>0.04986702127659575</v>
      </c>
      <c r="L88" s="39"/>
      <c r="M88" s="47">
        <f t="shared" si="11"/>
        <v>0.036489691662105445</v>
      </c>
      <c r="N88" s="28">
        <f t="shared" si="16"/>
        <v>2</v>
      </c>
      <c r="O88" s="48">
        <f t="shared" si="14"/>
        <v>2</v>
      </c>
      <c r="P88" s="28">
        <f t="shared" si="12"/>
        <v>3.389830508474576</v>
      </c>
      <c r="Q88" s="49"/>
      <c r="R88" s="49"/>
      <c r="S88" s="49"/>
      <c r="T88" s="49"/>
      <c r="U88" s="49"/>
      <c r="V88" s="49"/>
      <c r="W88" s="60"/>
      <c r="X88" s="60"/>
      <c r="Y88" s="60"/>
      <c r="Z88" s="60"/>
      <c r="AA88" s="60"/>
      <c r="AB88" s="60"/>
      <c r="AC88" s="60"/>
      <c r="BF88">
        <v>1</v>
      </c>
      <c r="BK88">
        <v>1</v>
      </c>
    </row>
    <row r="89" spans="1:59" ht="12.75">
      <c r="A89" s="1" t="s">
        <v>208</v>
      </c>
      <c r="B89" s="55"/>
      <c r="C89" s="14" t="s">
        <v>126</v>
      </c>
      <c r="D89" s="55"/>
      <c r="E89" s="55">
        <v>0.01</v>
      </c>
      <c r="F89" s="53">
        <v>0.011082465809348848</v>
      </c>
      <c r="G89" s="53">
        <v>0.05790732652537731</v>
      </c>
      <c r="H89" s="37">
        <f t="shared" si="17"/>
        <v>0.12226271259278214</v>
      </c>
      <c r="I89" s="39">
        <v>0.2749140893470791</v>
      </c>
      <c r="J89" s="39">
        <v>0.0959232613908873</v>
      </c>
      <c r="K89" s="39">
        <v>0.06648936170212767</v>
      </c>
      <c r="L89" s="39">
        <v>0.05172413793103448</v>
      </c>
      <c r="M89" s="47">
        <f t="shared" si="11"/>
        <v>0.07297938332421089</v>
      </c>
      <c r="N89" s="28">
        <f t="shared" si="16"/>
        <v>2</v>
      </c>
      <c r="O89" s="48">
        <f t="shared" si="14"/>
        <v>4</v>
      </c>
      <c r="P89" s="28">
        <f t="shared" si="12"/>
        <v>3.389830508474576</v>
      </c>
      <c r="Q89" s="49"/>
      <c r="R89" s="49"/>
      <c r="S89" s="49"/>
      <c r="T89" s="49"/>
      <c r="U89" s="49"/>
      <c r="V89" s="49"/>
      <c r="W89" s="60"/>
      <c r="X89" s="60"/>
      <c r="Y89" s="60"/>
      <c r="Z89" s="60"/>
      <c r="AA89" s="60"/>
      <c r="AB89" s="60"/>
      <c r="AC89" s="60"/>
      <c r="AU89">
        <v>3</v>
      </c>
      <c r="BG89">
        <v>1</v>
      </c>
    </row>
    <row r="90" spans="1:29" ht="12.75">
      <c r="A90" s="1" t="s">
        <v>209</v>
      </c>
      <c r="B90" s="55"/>
      <c r="C90" s="55"/>
      <c r="D90" s="55">
        <v>0.01</v>
      </c>
      <c r="E90" s="14" t="s">
        <v>126</v>
      </c>
      <c r="F90" s="53"/>
      <c r="G90" s="53">
        <v>0.005257101606250124</v>
      </c>
      <c r="H90" s="37">
        <f t="shared" si="17"/>
        <v>0.00829233520400175</v>
      </c>
      <c r="I90" s="39">
        <v>0.017182130584192445</v>
      </c>
      <c r="J90" s="39">
        <v>0.015987210231814552</v>
      </c>
      <c r="K90" s="39"/>
      <c r="L90" s="39"/>
      <c r="M90" s="47">
        <f t="shared" si="11"/>
        <v>0</v>
      </c>
      <c r="N90" s="28">
        <f t="shared" si="16"/>
        <v>0</v>
      </c>
      <c r="O90" s="48">
        <f t="shared" si="14"/>
        <v>0</v>
      </c>
      <c r="P90" s="28">
        <f t="shared" si="12"/>
        <v>0</v>
      </c>
      <c r="Q90" s="49"/>
      <c r="R90" s="49"/>
      <c r="S90" s="49"/>
      <c r="T90" s="49"/>
      <c r="U90" s="49"/>
      <c r="V90" s="49"/>
      <c r="W90" s="60"/>
      <c r="X90" s="60"/>
      <c r="Y90" s="60"/>
      <c r="Z90" s="60"/>
      <c r="AA90" s="60"/>
      <c r="AB90" s="60"/>
      <c r="AC90" s="60"/>
    </row>
    <row r="91" spans="1:29" ht="12.75">
      <c r="A91" s="1" t="s">
        <v>210</v>
      </c>
      <c r="B91" s="55"/>
      <c r="C91" s="55"/>
      <c r="D91" s="14" t="s">
        <v>126</v>
      </c>
      <c r="E91" s="55">
        <v>0.01</v>
      </c>
      <c r="F91" s="53">
        <v>0.01508246580934885</v>
      </c>
      <c r="G91" s="53">
        <v>0.03418753306940562</v>
      </c>
      <c r="H91" s="37">
        <f t="shared" si="17"/>
        <v>0.05455551587842282</v>
      </c>
      <c r="I91" s="39">
        <v>0.08591065292096221</v>
      </c>
      <c r="J91" s="39">
        <v>0.04796163069544365</v>
      </c>
      <c r="K91" s="39">
        <v>0.04986702127659575</v>
      </c>
      <c r="L91" s="39">
        <v>0.034482758620689655</v>
      </c>
      <c r="M91" s="47">
        <f t="shared" si="11"/>
        <v>0.05473453749315817</v>
      </c>
      <c r="N91" s="28">
        <f t="shared" si="16"/>
        <v>2</v>
      </c>
      <c r="O91" s="48">
        <f t="shared" si="14"/>
        <v>3</v>
      </c>
      <c r="P91" s="28">
        <f t="shared" si="12"/>
        <v>3.389830508474576</v>
      </c>
      <c r="Q91" s="49"/>
      <c r="R91" s="49"/>
      <c r="S91" s="49"/>
      <c r="T91" s="49"/>
      <c r="U91" s="49"/>
      <c r="V91" s="49"/>
      <c r="W91" s="60"/>
      <c r="X91" s="60">
        <v>1</v>
      </c>
      <c r="Y91" s="60"/>
      <c r="Z91" s="60"/>
      <c r="AA91" s="60"/>
      <c r="AB91" s="60">
        <v>2</v>
      </c>
      <c r="AC91" s="60"/>
    </row>
    <row r="92" spans="1:96" ht="12.75">
      <c r="A92" s="1" t="s">
        <v>211</v>
      </c>
      <c r="B92" s="53">
        <v>0.7</v>
      </c>
      <c r="C92" s="55">
        <v>0.29</v>
      </c>
      <c r="D92" s="53">
        <v>0.3</v>
      </c>
      <c r="E92" s="55">
        <v>1.14</v>
      </c>
      <c r="F92" s="53">
        <v>2.8976276791181874</v>
      </c>
      <c r="G92" s="53">
        <v>6.467920212765958</v>
      </c>
      <c r="H92" s="37">
        <f t="shared" si="17"/>
        <v>8.980816568466567</v>
      </c>
      <c r="I92" s="39">
        <v>10.532646048109967</v>
      </c>
      <c r="J92" s="39">
        <v>7.897681854516389</v>
      </c>
      <c r="K92" s="39">
        <v>10.83776595744681</v>
      </c>
      <c r="L92" s="39">
        <v>6.655172413793103</v>
      </c>
      <c r="M92" s="47">
        <f t="shared" si="11"/>
        <v>9.633278598795838</v>
      </c>
      <c r="N92" s="28">
        <f t="shared" si="16"/>
        <v>55</v>
      </c>
      <c r="O92" s="48">
        <f t="shared" si="14"/>
        <v>528</v>
      </c>
      <c r="P92" s="28">
        <f t="shared" si="12"/>
        <v>93.22033898305085</v>
      </c>
      <c r="Q92" s="49">
        <v>2</v>
      </c>
      <c r="R92" s="49">
        <v>3</v>
      </c>
      <c r="S92" s="49">
        <v>7</v>
      </c>
      <c r="T92" s="49"/>
      <c r="U92" s="49">
        <v>2</v>
      </c>
      <c r="V92" s="49"/>
      <c r="W92" s="49">
        <v>12</v>
      </c>
      <c r="X92" s="49">
        <v>14</v>
      </c>
      <c r="Y92" s="49">
        <v>5</v>
      </c>
      <c r="Z92" s="49">
        <v>8</v>
      </c>
      <c r="AA92" s="49"/>
      <c r="AB92" s="49">
        <v>9</v>
      </c>
      <c r="AC92" s="49"/>
      <c r="AD92" s="49">
        <v>3</v>
      </c>
      <c r="AE92" s="49">
        <v>1</v>
      </c>
      <c r="AF92" s="49">
        <v>1</v>
      </c>
      <c r="AG92" s="49"/>
      <c r="AH92" s="49"/>
      <c r="AI92" s="49">
        <v>47</v>
      </c>
      <c r="AJ92" s="49"/>
      <c r="AK92" s="49">
        <v>10</v>
      </c>
      <c r="AL92" s="49"/>
      <c r="AM92">
        <v>3</v>
      </c>
      <c r="AN92" s="49"/>
      <c r="AO92" s="49"/>
      <c r="AP92" s="49">
        <v>5</v>
      </c>
      <c r="AQ92">
        <v>2</v>
      </c>
      <c r="AR92" s="49"/>
      <c r="AT92" s="49"/>
      <c r="AU92">
        <v>10</v>
      </c>
      <c r="AV92">
        <v>14</v>
      </c>
      <c r="AX92">
        <v>4</v>
      </c>
      <c r="AY92">
        <v>10</v>
      </c>
      <c r="AZ92">
        <v>7</v>
      </c>
      <c r="BA92">
        <v>3</v>
      </c>
      <c r="BB92">
        <v>6</v>
      </c>
      <c r="BC92">
        <v>4</v>
      </c>
      <c r="BD92">
        <v>2</v>
      </c>
      <c r="BE92">
        <v>1</v>
      </c>
      <c r="BF92">
        <v>11</v>
      </c>
      <c r="BG92">
        <v>9</v>
      </c>
      <c r="BI92">
        <v>33</v>
      </c>
      <c r="BJ92">
        <v>27</v>
      </c>
      <c r="BK92">
        <v>17</v>
      </c>
      <c r="BL92">
        <v>11</v>
      </c>
      <c r="BM92">
        <v>3</v>
      </c>
      <c r="BN92">
        <v>7</v>
      </c>
      <c r="BQ92">
        <v>1</v>
      </c>
      <c r="BU92">
        <v>4</v>
      </c>
      <c r="BV92">
        <v>5</v>
      </c>
      <c r="BW92">
        <v>6</v>
      </c>
      <c r="CA92">
        <v>26</v>
      </c>
      <c r="CC92">
        <v>28</v>
      </c>
      <c r="CD92">
        <v>8</v>
      </c>
      <c r="CE92">
        <v>16</v>
      </c>
      <c r="CF92">
        <v>15</v>
      </c>
      <c r="CG92">
        <v>2</v>
      </c>
      <c r="CH92">
        <v>23</v>
      </c>
      <c r="CI92">
        <v>28</v>
      </c>
      <c r="CJ92">
        <v>21</v>
      </c>
      <c r="CK92">
        <v>6</v>
      </c>
      <c r="CL92">
        <v>9</v>
      </c>
      <c r="CN92">
        <v>6</v>
      </c>
      <c r="CO92">
        <v>2</v>
      </c>
      <c r="CP92">
        <v>6</v>
      </c>
      <c r="CQ92">
        <v>1</v>
      </c>
      <c r="CR92">
        <v>2</v>
      </c>
    </row>
    <row r="93" spans="1:29" ht="12.75">
      <c r="A93" s="1" t="s">
        <v>212</v>
      </c>
      <c r="B93" s="55">
        <v>0.04</v>
      </c>
      <c r="C93" s="55">
        <v>0.17</v>
      </c>
      <c r="D93" s="55">
        <v>0.21</v>
      </c>
      <c r="E93" s="55">
        <v>1.77</v>
      </c>
      <c r="F93" s="53">
        <v>8.240525617472954</v>
      </c>
      <c r="G93" s="53">
        <v>1.5875877659574469</v>
      </c>
      <c r="H93" s="37">
        <f t="shared" si="17"/>
        <v>3.6710934222401455</v>
      </c>
      <c r="I93" s="39">
        <v>12.663230240549831</v>
      </c>
      <c r="J93" s="39">
        <v>0.06394884092725821</v>
      </c>
      <c r="K93" s="39">
        <v>1.612367021276596</v>
      </c>
      <c r="L93" s="39">
        <v>0.3448275862068966</v>
      </c>
      <c r="M93" s="47">
        <f t="shared" si="11"/>
        <v>0</v>
      </c>
      <c r="N93" s="28">
        <f t="shared" si="16"/>
        <v>0</v>
      </c>
      <c r="O93" s="48">
        <f t="shared" si="14"/>
        <v>0</v>
      </c>
      <c r="P93" s="28">
        <f t="shared" si="12"/>
        <v>0</v>
      </c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12.75">
      <c r="A94" s="1" t="s">
        <v>213</v>
      </c>
      <c r="B94" s="55"/>
      <c r="C94" s="55"/>
      <c r="D94" s="55"/>
      <c r="E94" s="55"/>
      <c r="F94" s="36" t="s">
        <v>126</v>
      </c>
      <c r="G94" s="53"/>
      <c r="H94" s="37">
        <f t="shared" si="17"/>
        <v>0.0041555851063829795</v>
      </c>
      <c r="I94" s="39"/>
      <c r="J94" s="39"/>
      <c r="K94" s="39">
        <v>0.016622340425531918</v>
      </c>
      <c r="L94" s="39"/>
      <c r="M94" s="47">
        <f t="shared" si="11"/>
        <v>0</v>
      </c>
      <c r="N94" s="28">
        <f t="shared" si="16"/>
        <v>0</v>
      </c>
      <c r="O94" s="48">
        <f t="shared" si="14"/>
        <v>0</v>
      </c>
      <c r="P94" s="28">
        <f t="shared" si="12"/>
        <v>0</v>
      </c>
      <c r="Q94" s="49"/>
      <c r="R94" s="49"/>
      <c r="S94" s="49"/>
      <c r="T94" s="49"/>
      <c r="U94" s="49"/>
      <c r="V94" s="49"/>
      <c r="W94" s="60"/>
      <c r="X94" s="60"/>
      <c r="Y94" s="60"/>
      <c r="Z94" s="60"/>
      <c r="AA94" s="60"/>
      <c r="AB94" s="60"/>
      <c r="AC94" s="60"/>
    </row>
    <row r="95" spans="1:29" ht="12.75">
      <c r="A95" s="1" t="s">
        <v>214</v>
      </c>
      <c r="B95" s="55"/>
      <c r="C95" s="55"/>
      <c r="D95" s="55"/>
      <c r="E95" s="55"/>
      <c r="F95" s="36"/>
      <c r="G95" s="36" t="s">
        <v>126</v>
      </c>
      <c r="H95" s="37"/>
      <c r="I95" s="39"/>
      <c r="J95" s="39"/>
      <c r="K95" s="39"/>
      <c r="L95" s="39"/>
      <c r="M95" s="47">
        <f t="shared" si="11"/>
        <v>0</v>
      </c>
      <c r="N95" s="28">
        <f t="shared" si="16"/>
        <v>0</v>
      </c>
      <c r="O95" s="48">
        <f t="shared" si="14"/>
        <v>0</v>
      </c>
      <c r="P95" s="28">
        <f t="shared" si="12"/>
        <v>0</v>
      </c>
      <c r="Q95" s="49"/>
      <c r="R95" s="49"/>
      <c r="S95" s="49"/>
      <c r="T95" s="49"/>
      <c r="U95" s="49"/>
      <c r="V95" s="49"/>
      <c r="W95" s="60"/>
      <c r="X95" s="60"/>
      <c r="Y95" s="60"/>
      <c r="Z95" s="60"/>
      <c r="AA95" s="60"/>
      <c r="AB95" s="60"/>
      <c r="AC95" s="60"/>
    </row>
    <row r="96" spans="1:90" ht="12.75">
      <c r="A96" s="1" t="s">
        <v>215</v>
      </c>
      <c r="B96" s="55"/>
      <c r="C96" s="55"/>
      <c r="D96" s="55"/>
      <c r="E96" s="55"/>
      <c r="F96" s="36" t="s">
        <v>126</v>
      </c>
      <c r="G96" s="53">
        <v>0.00851774875850653</v>
      </c>
      <c r="H96" s="37">
        <f aca="true" t="shared" si="18" ref="H96:H124">(I96+J96+K96+L96)/4</f>
        <v>0.03350574092162989</v>
      </c>
      <c r="I96" s="39">
        <v>0.05154639175257733</v>
      </c>
      <c r="J96" s="39">
        <v>0.015987210231814552</v>
      </c>
      <c r="K96" s="39">
        <v>0.06648936170212767</v>
      </c>
      <c r="L96" s="39"/>
      <c r="M96" s="47">
        <f t="shared" si="11"/>
        <v>0.036489691662105445</v>
      </c>
      <c r="N96" s="28">
        <f t="shared" si="16"/>
        <v>2</v>
      </c>
      <c r="O96" s="48">
        <f t="shared" si="14"/>
        <v>2</v>
      </c>
      <c r="P96" s="28">
        <f t="shared" si="12"/>
        <v>3.389830508474576</v>
      </c>
      <c r="Q96" s="49"/>
      <c r="R96" s="49"/>
      <c r="S96" s="49"/>
      <c r="T96" s="49"/>
      <c r="U96" s="49"/>
      <c r="V96" s="49"/>
      <c r="W96" s="60"/>
      <c r="X96" s="60"/>
      <c r="Y96" s="60"/>
      <c r="Z96" s="60"/>
      <c r="AA96" s="60"/>
      <c r="AB96" s="60">
        <v>1</v>
      </c>
      <c r="AC96" s="60"/>
      <c r="CL96">
        <v>1</v>
      </c>
    </row>
    <row r="97" spans="1:29" ht="12.75">
      <c r="A97" s="1" t="s">
        <v>216</v>
      </c>
      <c r="B97" s="55"/>
      <c r="C97" s="55"/>
      <c r="D97" s="55"/>
      <c r="E97" s="55"/>
      <c r="F97" s="36" t="s">
        <v>126</v>
      </c>
      <c r="G97" s="36" t="s">
        <v>126</v>
      </c>
      <c r="H97" s="37">
        <f t="shared" si="18"/>
        <v>0.004295532646048111</v>
      </c>
      <c r="I97" s="39">
        <v>0.017182130584192445</v>
      </c>
      <c r="J97" s="39"/>
      <c r="K97" s="39"/>
      <c r="L97" s="39"/>
      <c r="M97" s="47">
        <f t="shared" si="11"/>
        <v>0</v>
      </c>
      <c r="N97" s="28">
        <f t="shared" si="16"/>
        <v>0</v>
      </c>
      <c r="O97" s="48">
        <f t="shared" si="14"/>
        <v>0</v>
      </c>
      <c r="P97" s="28">
        <f t="shared" si="12"/>
        <v>0</v>
      </c>
      <c r="Q97" s="49"/>
      <c r="R97" s="49"/>
      <c r="S97" s="49"/>
      <c r="T97" s="49"/>
      <c r="U97" s="49"/>
      <c r="V97" s="49"/>
      <c r="W97" s="60"/>
      <c r="X97" s="60"/>
      <c r="Y97" s="60"/>
      <c r="Z97" s="60"/>
      <c r="AA97" s="60"/>
      <c r="AB97" s="60"/>
      <c r="AC97" s="60"/>
    </row>
    <row r="98" spans="1:96" ht="12.75">
      <c r="A98" s="1" t="s">
        <v>217</v>
      </c>
      <c r="B98" s="55">
        <v>3.61</v>
      </c>
      <c r="C98" s="55">
        <v>7.22</v>
      </c>
      <c r="D98" s="53">
        <v>5.45</v>
      </c>
      <c r="E98" s="55">
        <v>6.21</v>
      </c>
      <c r="F98" s="53">
        <v>3.34846315574607</v>
      </c>
      <c r="G98" s="53">
        <v>2.2598005319148937</v>
      </c>
      <c r="H98" s="37">
        <f t="shared" si="18"/>
        <v>3.0221757782600878</v>
      </c>
      <c r="I98" s="39">
        <v>4.862542955326462</v>
      </c>
      <c r="J98" s="39">
        <v>1.7266187050359716</v>
      </c>
      <c r="K98" s="39">
        <v>2.3271276595744683</v>
      </c>
      <c r="L98" s="39">
        <v>3.1724137931034484</v>
      </c>
      <c r="M98" s="47">
        <f t="shared" si="11"/>
        <v>0.8392629082284253</v>
      </c>
      <c r="N98" s="28">
        <f t="shared" si="16"/>
        <v>18</v>
      </c>
      <c r="O98" s="48">
        <f t="shared" si="14"/>
        <v>46</v>
      </c>
      <c r="P98" s="28">
        <f t="shared" si="12"/>
        <v>30.508474576271187</v>
      </c>
      <c r="Q98" s="49">
        <v>2</v>
      </c>
      <c r="R98" s="49">
        <v>1</v>
      </c>
      <c r="S98" s="49">
        <v>12</v>
      </c>
      <c r="T98" s="49"/>
      <c r="U98" s="49"/>
      <c r="V98" s="49"/>
      <c r="W98" s="60"/>
      <c r="X98" s="60"/>
      <c r="Y98" s="60">
        <v>2</v>
      </c>
      <c r="Z98" s="60"/>
      <c r="AA98" s="60"/>
      <c r="AB98" s="60"/>
      <c r="AC98" s="60"/>
      <c r="AD98" s="60"/>
      <c r="AE98" s="60"/>
      <c r="AF98" s="60"/>
      <c r="AG98" s="60"/>
      <c r="AH98" s="60"/>
      <c r="AI98" s="60">
        <v>1</v>
      </c>
      <c r="AJ98" s="60"/>
      <c r="AK98" s="49"/>
      <c r="AL98" s="49"/>
      <c r="AN98" s="49"/>
      <c r="AO98" s="49"/>
      <c r="AP98" s="49"/>
      <c r="AQ98">
        <v>1</v>
      </c>
      <c r="AS98" s="49"/>
      <c r="AT98" s="49"/>
      <c r="AU98" s="49">
        <v>2</v>
      </c>
      <c r="AV98" s="49"/>
      <c r="AX98">
        <v>5</v>
      </c>
      <c r="AY98">
        <v>3</v>
      </c>
      <c r="BA98">
        <v>1</v>
      </c>
      <c r="BB98">
        <v>1</v>
      </c>
      <c r="BF98">
        <v>4</v>
      </c>
      <c r="BG98">
        <v>1</v>
      </c>
      <c r="BQ98">
        <v>3</v>
      </c>
      <c r="CD98">
        <v>2</v>
      </c>
      <c r="CE98">
        <v>2</v>
      </c>
      <c r="CO98">
        <v>1</v>
      </c>
      <c r="CR98">
        <v>2</v>
      </c>
    </row>
    <row r="99" spans="1:83" ht="12.75">
      <c r="A99" s="1" t="s">
        <v>218</v>
      </c>
      <c r="B99" s="55"/>
      <c r="C99" s="55"/>
      <c r="D99" s="55"/>
      <c r="E99" s="55">
        <v>0.03</v>
      </c>
      <c r="F99" s="53">
        <v>0.04208246580934885</v>
      </c>
      <c r="G99" s="53">
        <v>0.013346939995218743</v>
      </c>
      <c r="H99" s="37">
        <f t="shared" si="18"/>
        <v>0.03398885509400378</v>
      </c>
      <c r="I99" s="39">
        <v>0.03436426116838489</v>
      </c>
      <c r="J99" s="39"/>
      <c r="K99" s="39">
        <v>0.04986702127659575</v>
      </c>
      <c r="L99" s="39">
        <v>0.05172413793103448</v>
      </c>
      <c r="M99" s="47">
        <f t="shared" si="11"/>
        <v>0.34665207079000177</v>
      </c>
      <c r="N99" s="28">
        <f t="shared" si="16"/>
        <v>3</v>
      </c>
      <c r="O99" s="48">
        <f t="shared" si="14"/>
        <v>19</v>
      </c>
      <c r="P99" s="28">
        <f t="shared" si="12"/>
        <v>5.084745762711864</v>
      </c>
      <c r="Q99" s="49"/>
      <c r="R99" s="49"/>
      <c r="S99" s="49">
        <v>3</v>
      </c>
      <c r="T99" s="49"/>
      <c r="U99" s="49"/>
      <c r="V99" s="49"/>
      <c r="W99" s="60"/>
      <c r="X99" s="60"/>
      <c r="Y99" s="60"/>
      <c r="Z99" s="60"/>
      <c r="AA99" s="60"/>
      <c r="AB99" s="60"/>
      <c r="AC99" s="60"/>
      <c r="BN99">
        <v>6</v>
      </c>
      <c r="CE99">
        <v>10</v>
      </c>
    </row>
    <row r="100" spans="1:88" ht="12.75">
      <c r="A100" s="1" t="s">
        <v>219</v>
      </c>
      <c r="B100" s="55">
        <v>0.11</v>
      </c>
      <c r="C100" s="53">
        <v>0.9</v>
      </c>
      <c r="D100" s="53">
        <v>0.09</v>
      </c>
      <c r="E100" s="53">
        <v>0.44</v>
      </c>
      <c r="F100" s="53">
        <v>0.5787834251888141</v>
      </c>
      <c r="G100" s="53">
        <v>0.6299601063829787</v>
      </c>
      <c r="H100" s="37">
        <f t="shared" si="18"/>
        <v>0.7324602289940444</v>
      </c>
      <c r="I100" s="39">
        <v>2.0274914089347083</v>
      </c>
      <c r="J100" s="39">
        <v>0.20783373301358918</v>
      </c>
      <c r="K100" s="39">
        <v>0.33244680851063835</v>
      </c>
      <c r="L100" s="39">
        <v>0.3620689655172414</v>
      </c>
      <c r="M100" s="47">
        <f t="shared" si="11"/>
        <v>0.20069330414157996</v>
      </c>
      <c r="N100" s="28">
        <f t="shared" si="16"/>
        <v>3</v>
      </c>
      <c r="O100" s="48">
        <f t="shared" si="14"/>
        <v>11</v>
      </c>
      <c r="P100" s="28">
        <f t="shared" si="12"/>
        <v>5.084745762711864</v>
      </c>
      <c r="Q100" s="49">
        <v>2</v>
      </c>
      <c r="R100" s="49"/>
      <c r="S100" s="49"/>
      <c r="T100" s="49"/>
      <c r="U100" s="49"/>
      <c r="V100" s="49"/>
      <c r="W100" s="60"/>
      <c r="X100" s="60"/>
      <c r="Y100" s="60"/>
      <c r="Z100" s="60"/>
      <c r="AA100" s="60"/>
      <c r="AB100" s="60"/>
      <c r="AC100" s="60"/>
      <c r="BG100">
        <v>7</v>
      </c>
      <c r="CJ100">
        <v>2</v>
      </c>
    </row>
    <row r="101" spans="1:96" ht="12.75">
      <c r="A101" s="1" t="s">
        <v>220</v>
      </c>
      <c r="B101" s="55">
        <v>7.73</v>
      </c>
      <c r="C101" s="53">
        <v>7.9</v>
      </c>
      <c r="D101" s="55">
        <v>7.69</v>
      </c>
      <c r="E101" s="55">
        <v>4.32</v>
      </c>
      <c r="F101" s="53">
        <v>3.0151953459889773</v>
      </c>
      <c r="G101" s="53">
        <v>1.9057074468085105</v>
      </c>
      <c r="H101" s="37">
        <f t="shared" si="18"/>
        <v>0.6820112492140151</v>
      </c>
      <c r="I101" s="39">
        <v>0.9450171821305844</v>
      </c>
      <c r="J101" s="39">
        <v>0.5115907274180657</v>
      </c>
      <c r="K101" s="39">
        <v>0.5817819148936171</v>
      </c>
      <c r="L101" s="39">
        <v>0.6896551724137931</v>
      </c>
      <c r="M101" s="47">
        <f t="shared" si="11"/>
        <v>0.6568144499178981</v>
      </c>
      <c r="N101" s="28">
        <f t="shared" si="16"/>
        <v>15</v>
      </c>
      <c r="O101" s="48">
        <f t="shared" si="14"/>
        <v>36</v>
      </c>
      <c r="P101" s="28">
        <f t="shared" si="12"/>
        <v>25.423728813559322</v>
      </c>
      <c r="Q101" s="49">
        <v>4</v>
      </c>
      <c r="R101" s="49">
        <v>2</v>
      </c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>
        <v>2</v>
      </c>
      <c r="AG101" s="49"/>
      <c r="AH101" s="49"/>
      <c r="AI101" s="49"/>
      <c r="AJ101" s="49"/>
      <c r="AK101" s="49"/>
      <c r="AL101" s="49"/>
      <c r="AM101" s="49"/>
      <c r="AN101" s="49"/>
      <c r="AO101" s="49"/>
      <c r="AP101" s="49">
        <v>2</v>
      </c>
      <c r="AQ101">
        <v>2</v>
      </c>
      <c r="AR101" s="49"/>
      <c r="AX101">
        <v>1</v>
      </c>
      <c r="BE101">
        <v>4</v>
      </c>
      <c r="BG101">
        <v>1</v>
      </c>
      <c r="BK101">
        <v>1</v>
      </c>
      <c r="BL101">
        <v>7</v>
      </c>
      <c r="BQ101">
        <v>3</v>
      </c>
      <c r="BW101">
        <v>4</v>
      </c>
      <c r="CP101">
        <v>1</v>
      </c>
      <c r="CQ101">
        <v>1</v>
      </c>
      <c r="CR101">
        <v>1</v>
      </c>
    </row>
    <row r="102" spans="1:96" ht="12.75">
      <c r="A102" s="1" t="s">
        <v>221</v>
      </c>
      <c r="B102" s="55">
        <v>3.95</v>
      </c>
      <c r="C102" s="55">
        <v>4.73</v>
      </c>
      <c r="D102" s="55">
        <v>4.15</v>
      </c>
      <c r="E102" s="55">
        <v>3.32</v>
      </c>
      <c r="F102" s="53">
        <v>2.9394735660338847</v>
      </c>
      <c r="G102" s="53">
        <v>2.1658529495365455</v>
      </c>
      <c r="H102" s="37">
        <f t="shared" si="18"/>
        <v>1.7259143100481307</v>
      </c>
      <c r="I102" s="39">
        <v>1.6323024054982822</v>
      </c>
      <c r="J102" s="39">
        <v>1.6306954436450842</v>
      </c>
      <c r="K102" s="39">
        <v>1.7785904255319152</v>
      </c>
      <c r="L102" s="39">
        <v>1.8620689655172413</v>
      </c>
      <c r="M102" s="47">
        <f t="shared" si="11"/>
        <v>1.514322203977376</v>
      </c>
      <c r="N102" s="28">
        <f t="shared" si="16"/>
        <v>28</v>
      </c>
      <c r="O102" s="48">
        <f t="shared" si="14"/>
        <v>83</v>
      </c>
      <c r="P102" s="28">
        <f t="shared" si="12"/>
        <v>47.45762711864407</v>
      </c>
      <c r="Q102" s="49"/>
      <c r="R102" s="49"/>
      <c r="S102" s="49">
        <v>4</v>
      </c>
      <c r="T102" s="49"/>
      <c r="U102" s="49"/>
      <c r="V102" s="49"/>
      <c r="W102" s="49">
        <v>1</v>
      </c>
      <c r="X102" s="49"/>
      <c r="Y102" s="49"/>
      <c r="Z102" s="49">
        <v>1</v>
      </c>
      <c r="AA102" s="49"/>
      <c r="AB102" s="49"/>
      <c r="AC102" s="49"/>
      <c r="AD102" s="49">
        <v>7</v>
      </c>
      <c r="AE102" s="49">
        <v>1</v>
      </c>
      <c r="AF102" s="49">
        <v>1</v>
      </c>
      <c r="AG102" s="49"/>
      <c r="AH102" s="49"/>
      <c r="AI102" s="49">
        <v>1</v>
      </c>
      <c r="AJ102" s="49"/>
      <c r="AK102" s="49"/>
      <c r="AL102" s="49"/>
      <c r="AM102">
        <v>1</v>
      </c>
      <c r="AQ102">
        <v>1</v>
      </c>
      <c r="AX102">
        <v>5</v>
      </c>
      <c r="BB102">
        <v>5</v>
      </c>
      <c r="BD102">
        <v>2</v>
      </c>
      <c r="BE102">
        <v>10</v>
      </c>
      <c r="BF102">
        <v>9</v>
      </c>
      <c r="BG102">
        <v>3</v>
      </c>
      <c r="BJ102">
        <v>1</v>
      </c>
      <c r="BL102">
        <v>3</v>
      </c>
      <c r="BN102">
        <v>4</v>
      </c>
      <c r="BW102">
        <v>3</v>
      </c>
      <c r="CA102">
        <v>2</v>
      </c>
      <c r="CI102">
        <v>2</v>
      </c>
      <c r="CJ102">
        <v>3</v>
      </c>
      <c r="CL102">
        <v>1</v>
      </c>
      <c r="CN102">
        <v>2</v>
      </c>
      <c r="CO102">
        <v>2</v>
      </c>
      <c r="CP102">
        <v>2</v>
      </c>
      <c r="CQ102">
        <v>2</v>
      </c>
      <c r="CR102">
        <v>4</v>
      </c>
    </row>
    <row r="103" spans="1:96" ht="12.75">
      <c r="A103" s="1" t="s">
        <v>222</v>
      </c>
      <c r="B103" s="55">
        <v>0.55</v>
      </c>
      <c r="C103" s="55">
        <v>1.51</v>
      </c>
      <c r="D103" s="55">
        <v>2.07</v>
      </c>
      <c r="E103" s="55">
        <v>2.83</v>
      </c>
      <c r="F103" s="53">
        <v>2.394102469891815</v>
      </c>
      <c r="G103" s="53">
        <v>3.2144999999999997</v>
      </c>
      <c r="H103" s="37">
        <f t="shared" si="18"/>
        <v>2.449994195246325</v>
      </c>
      <c r="I103" s="39">
        <v>2.439862542955327</v>
      </c>
      <c r="J103" s="39">
        <v>2.2382094324540374</v>
      </c>
      <c r="K103" s="39">
        <v>3.20811170212766</v>
      </c>
      <c r="L103" s="39">
        <v>1.9137931034482758</v>
      </c>
      <c r="M103" s="47">
        <f aca="true" t="shared" si="19" ref="M103:M134">O103*10/$M$4</f>
        <v>2.718482028826856</v>
      </c>
      <c r="N103" s="28">
        <f t="shared" si="16"/>
        <v>41</v>
      </c>
      <c r="O103" s="48">
        <f t="shared" si="14"/>
        <v>149</v>
      </c>
      <c r="P103" s="28">
        <f aca="true" t="shared" si="20" ref="P103:P134">N103*100/N$4</f>
        <v>69.49152542372882</v>
      </c>
      <c r="Q103" s="49">
        <v>2</v>
      </c>
      <c r="R103" s="49">
        <v>2</v>
      </c>
      <c r="S103" s="49">
        <v>3</v>
      </c>
      <c r="T103" s="49"/>
      <c r="U103" s="49">
        <v>1</v>
      </c>
      <c r="V103" s="49"/>
      <c r="W103" s="49">
        <v>3</v>
      </c>
      <c r="X103" s="49">
        <v>3</v>
      </c>
      <c r="Y103" s="49"/>
      <c r="Z103" s="49">
        <v>7</v>
      </c>
      <c r="AA103" s="49"/>
      <c r="AB103" s="49"/>
      <c r="AC103" s="49"/>
      <c r="AD103" s="49">
        <v>2</v>
      </c>
      <c r="AE103" s="49"/>
      <c r="AF103" s="49">
        <v>1</v>
      </c>
      <c r="AG103" s="49"/>
      <c r="AH103" s="49"/>
      <c r="AI103" s="49">
        <v>5</v>
      </c>
      <c r="AJ103" s="49"/>
      <c r="AK103" s="49">
        <v>9</v>
      </c>
      <c r="AL103" s="49"/>
      <c r="AM103" s="49">
        <v>2</v>
      </c>
      <c r="AN103" s="49"/>
      <c r="AO103" s="49">
        <v>2</v>
      </c>
      <c r="AP103" s="49"/>
      <c r="AQ103">
        <v>8</v>
      </c>
      <c r="AR103" s="49"/>
      <c r="AU103" s="49">
        <v>2</v>
      </c>
      <c r="AV103" s="49"/>
      <c r="AW103" s="49"/>
      <c r="AX103" s="49">
        <v>3</v>
      </c>
      <c r="AY103">
        <v>1</v>
      </c>
      <c r="BA103">
        <v>3</v>
      </c>
      <c r="BC103">
        <v>3</v>
      </c>
      <c r="BD103">
        <v>6</v>
      </c>
      <c r="BE103">
        <v>6</v>
      </c>
      <c r="BF103">
        <v>1</v>
      </c>
      <c r="BG103">
        <v>9</v>
      </c>
      <c r="BI103">
        <v>6</v>
      </c>
      <c r="BJ103">
        <v>3</v>
      </c>
      <c r="BK103">
        <v>4</v>
      </c>
      <c r="BL103">
        <v>6</v>
      </c>
      <c r="BN103">
        <v>2</v>
      </c>
      <c r="BQ103">
        <v>3</v>
      </c>
      <c r="BU103">
        <v>2</v>
      </c>
      <c r="BW103">
        <v>7</v>
      </c>
      <c r="CA103">
        <v>1</v>
      </c>
      <c r="CC103">
        <v>9</v>
      </c>
      <c r="CD103">
        <v>6</v>
      </c>
      <c r="CE103">
        <v>3</v>
      </c>
      <c r="CF103">
        <v>3</v>
      </c>
      <c r="CJ103">
        <v>3</v>
      </c>
      <c r="CN103">
        <v>3</v>
      </c>
      <c r="CO103">
        <v>1</v>
      </c>
      <c r="CQ103">
        <v>1</v>
      </c>
      <c r="CR103">
        <v>2</v>
      </c>
    </row>
    <row r="104" spans="1:96" ht="12.75">
      <c r="A104" s="1" t="s">
        <v>223</v>
      </c>
      <c r="B104" s="55">
        <v>4.75</v>
      </c>
      <c r="C104" s="55">
        <v>5.88</v>
      </c>
      <c r="D104" s="55">
        <v>14.95</v>
      </c>
      <c r="E104" s="55">
        <v>28.77</v>
      </c>
      <c r="F104" s="53">
        <v>41.880914472341296</v>
      </c>
      <c r="G104" s="53">
        <v>61.741367021276595</v>
      </c>
      <c r="H104" s="37">
        <f t="shared" si="18"/>
        <v>56.38434633176102</v>
      </c>
      <c r="I104" s="39">
        <v>63.59106529209623</v>
      </c>
      <c r="J104" s="39">
        <v>51.35091926458834</v>
      </c>
      <c r="K104" s="39">
        <v>62.716090425531924</v>
      </c>
      <c r="L104" s="39">
        <v>47.87931034482759</v>
      </c>
      <c r="M104" s="47">
        <f t="shared" si="19"/>
        <v>50.41050903119867</v>
      </c>
      <c r="N104" s="28">
        <f t="shared" si="16"/>
        <v>59</v>
      </c>
      <c r="O104" s="48">
        <f t="shared" si="14"/>
        <v>2763</v>
      </c>
      <c r="P104" s="28">
        <f t="shared" si="20"/>
        <v>100</v>
      </c>
      <c r="Q104" s="49">
        <v>10</v>
      </c>
      <c r="R104" s="49">
        <v>20</v>
      </c>
      <c r="S104" s="49">
        <v>25</v>
      </c>
      <c r="T104" s="49"/>
      <c r="U104" s="49">
        <v>59</v>
      </c>
      <c r="V104" s="49"/>
      <c r="W104" s="49">
        <v>41</v>
      </c>
      <c r="X104" s="49">
        <v>22</v>
      </c>
      <c r="Y104" s="49">
        <v>61</v>
      </c>
      <c r="Z104" s="49">
        <v>43</v>
      </c>
      <c r="AA104" s="49"/>
      <c r="AB104" s="49">
        <v>13</v>
      </c>
      <c r="AC104" s="49">
        <v>2</v>
      </c>
      <c r="AD104" s="49">
        <v>135</v>
      </c>
      <c r="AE104" s="49">
        <v>15</v>
      </c>
      <c r="AF104" s="49">
        <v>20</v>
      </c>
      <c r="AG104" s="49">
        <v>1</v>
      </c>
      <c r="AH104" s="49"/>
      <c r="AI104" s="49">
        <v>70</v>
      </c>
      <c r="AJ104" s="49"/>
      <c r="AK104" s="49">
        <v>27</v>
      </c>
      <c r="AL104" s="49"/>
      <c r="AM104" s="49">
        <v>81</v>
      </c>
      <c r="AN104" s="49"/>
      <c r="AO104" s="49">
        <v>5</v>
      </c>
      <c r="AP104" s="49">
        <v>38</v>
      </c>
      <c r="AQ104" s="49">
        <v>22</v>
      </c>
      <c r="AR104" s="49"/>
      <c r="AS104" s="49"/>
      <c r="AT104" s="49"/>
      <c r="AU104" s="49">
        <v>38</v>
      </c>
      <c r="AV104" s="49">
        <v>79</v>
      </c>
      <c r="AW104" s="49"/>
      <c r="AX104" s="49">
        <v>25</v>
      </c>
      <c r="AY104" s="49">
        <v>44</v>
      </c>
      <c r="AZ104" s="49">
        <v>96</v>
      </c>
      <c r="BA104" s="49">
        <v>19</v>
      </c>
      <c r="BB104" s="49">
        <v>20</v>
      </c>
      <c r="BC104" s="49">
        <v>63</v>
      </c>
      <c r="BD104" s="49">
        <v>51</v>
      </c>
      <c r="BE104" s="49">
        <v>61</v>
      </c>
      <c r="BF104" s="49">
        <v>81</v>
      </c>
      <c r="BG104" s="49">
        <v>109</v>
      </c>
      <c r="BH104" s="49"/>
      <c r="BI104" s="49">
        <v>109</v>
      </c>
      <c r="BJ104" s="49">
        <v>75</v>
      </c>
      <c r="BK104" s="49">
        <v>44</v>
      </c>
      <c r="BL104">
        <v>51</v>
      </c>
      <c r="BM104" s="49">
        <v>28</v>
      </c>
      <c r="BN104" s="49">
        <v>105</v>
      </c>
      <c r="BO104" s="49"/>
      <c r="BP104" s="49"/>
      <c r="BQ104">
        <v>27</v>
      </c>
      <c r="BR104" s="49"/>
      <c r="BT104" s="49"/>
      <c r="BU104">
        <v>52</v>
      </c>
      <c r="BV104">
        <v>54</v>
      </c>
      <c r="BW104">
        <v>125</v>
      </c>
      <c r="BY104">
        <v>50</v>
      </c>
      <c r="CA104">
        <v>20</v>
      </c>
      <c r="CC104">
        <v>59</v>
      </c>
      <c r="CD104">
        <v>18</v>
      </c>
      <c r="CE104">
        <v>68</v>
      </c>
      <c r="CF104">
        <v>23</v>
      </c>
      <c r="CG104">
        <v>25</v>
      </c>
      <c r="CH104">
        <v>83</v>
      </c>
      <c r="CI104">
        <v>119</v>
      </c>
      <c r="CJ104">
        <v>51</v>
      </c>
      <c r="CK104">
        <v>5</v>
      </c>
      <c r="CL104">
        <v>40</v>
      </c>
      <c r="CN104">
        <v>40</v>
      </c>
      <c r="CO104">
        <v>44</v>
      </c>
      <c r="CP104">
        <v>21</v>
      </c>
      <c r="CQ104">
        <v>26</v>
      </c>
      <c r="CR104">
        <v>5</v>
      </c>
    </row>
    <row r="105" spans="1:96" ht="12.75">
      <c r="A105" s="1" t="s">
        <v>224</v>
      </c>
      <c r="B105" s="55">
        <v>45.66</v>
      </c>
      <c r="C105" s="53">
        <v>52.4</v>
      </c>
      <c r="D105" s="55">
        <v>45.85</v>
      </c>
      <c r="E105" s="55">
        <v>53.01</v>
      </c>
      <c r="F105" s="53">
        <v>66.60965931822821</v>
      </c>
      <c r="G105" s="53">
        <v>87.98644414893616</v>
      </c>
      <c r="H105" s="37">
        <f t="shared" si="18"/>
        <v>77.84578061710309</v>
      </c>
      <c r="I105" s="39">
        <v>89.8281786941581</v>
      </c>
      <c r="J105" s="39">
        <v>75.41167066346924</v>
      </c>
      <c r="K105" s="39">
        <v>82.26396276595746</v>
      </c>
      <c r="L105" s="39">
        <v>63.87931034482759</v>
      </c>
      <c r="M105" s="47">
        <f t="shared" si="19"/>
        <v>81.82813355227147</v>
      </c>
      <c r="N105" s="28">
        <f t="shared" si="16"/>
        <v>59</v>
      </c>
      <c r="O105" s="48">
        <f t="shared" si="14"/>
        <v>4485</v>
      </c>
      <c r="P105" s="28">
        <f t="shared" si="20"/>
        <v>100</v>
      </c>
      <c r="Q105" s="49">
        <v>21</v>
      </c>
      <c r="R105" s="49">
        <v>46</v>
      </c>
      <c r="S105" s="49">
        <v>60</v>
      </c>
      <c r="T105" s="49"/>
      <c r="U105" s="49">
        <v>94</v>
      </c>
      <c r="V105" s="49"/>
      <c r="W105" s="49">
        <v>62</v>
      </c>
      <c r="X105" s="49">
        <v>83</v>
      </c>
      <c r="Y105" s="49">
        <v>129</v>
      </c>
      <c r="Z105" s="49">
        <v>101</v>
      </c>
      <c r="AA105" s="49"/>
      <c r="AB105" s="49">
        <v>12</v>
      </c>
      <c r="AC105" s="49">
        <v>5</v>
      </c>
      <c r="AD105" s="49">
        <v>182</v>
      </c>
      <c r="AE105" s="49">
        <v>27</v>
      </c>
      <c r="AF105" s="49">
        <v>60</v>
      </c>
      <c r="AG105" s="49">
        <v>7</v>
      </c>
      <c r="AH105" s="49"/>
      <c r="AI105" s="49">
        <v>95</v>
      </c>
      <c r="AJ105" s="49"/>
      <c r="AK105" s="49">
        <v>32</v>
      </c>
      <c r="AL105" s="49"/>
      <c r="AM105" s="49">
        <v>85</v>
      </c>
      <c r="AN105" s="49"/>
      <c r="AO105" s="49">
        <v>17</v>
      </c>
      <c r="AP105" s="49">
        <v>73</v>
      </c>
      <c r="AQ105" s="49">
        <v>45</v>
      </c>
      <c r="AR105" s="49"/>
      <c r="AS105" s="49"/>
      <c r="AT105" s="49"/>
      <c r="AU105" s="49">
        <v>137</v>
      </c>
      <c r="AV105" s="49">
        <v>102</v>
      </c>
      <c r="AW105" s="49"/>
      <c r="AX105" s="49">
        <v>40</v>
      </c>
      <c r="AY105" s="49">
        <v>57</v>
      </c>
      <c r="AZ105" s="49">
        <v>62</v>
      </c>
      <c r="BA105" s="49">
        <v>26</v>
      </c>
      <c r="BB105" s="49">
        <v>33</v>
      </c>
      <c r="BC105" s="49">
        <v>66</v>
      </c>
      <c r="BD105" s="49">
        <v>59</v>
      </c>
      <c r="BE105" s="49">
        <v>122</v>
      </c>
      <c r="BF105" s="49">
        <v>90</v>
      </c>
      <c r="BG105" s="49">
        <v>114</v>
      </c>
      <c r="BH105" s="49"/>
      <c r="BI105" s="49">
        <v>283</v>
      </c>
      <c r="BJ105" s="49">
        <v>228</v>
      </c>
      <c r="BK105" s="49">
        <v>81</v>
      </c>
      <c r="BL105">
        <v>123</v>
      </c>
      <c r="BM105" s="49">
        <v>50</v>
      </c>
      <c r="BN105" s="49">
        <v>101</v>
      </c>
      <c r="BO105" s="49"/>
      <c r="BP105" s="49"/>
      <c r="BQ105">
        <v>35</v>
      </c>
      <c r="BR105" s="49"/>
      <c r="BT105" s="49"/>
      <c r="BU105">
        <v>37</v>
      </c>
      <c r="BV105">
        <v>112</v>
      </c>
      <c r="BW105">
        <v>144</v>
      </c>
      <c r="BY105">
        <v>50</v>
      </c>
      <c r="CA105">
        <v>75</v>
      </c>
      <c r="CC105">
        <v>132</v>
      </c>
      <c r="CD105">
        <v>32</v>
      </c>
      <c r="CE105">
        <v>170</v>
      </c>
      <c r="CF105">
        <v>33</v>
      </c>
      <c r="CG105">
        <v>49</v>
      </c>
      <c r="CH105">
        <v>104</v>
      </c>
      <c r="CI105">
        <v>105</v>
      </c>
      <c r="CJ105">
        <v>86</v>
      </c>
      <c r="CK105">
        <v>34</v>
      </c>
      <c r="CL105">
        <v>78</v>
      </c>
      <c r="CN105">
        <v>41</v>
      </c>
      <c r="CO105">
        <v>50</v>
      </c>
      <c r="CP105">
        <v>47</v>
      </c>
      <c r="CQ105">
        <v>39</v>
      </c>
      <c r="CR105">
        <v>22</v>
      </c>
    </row>
    <row r="106" spans="1:88" ht="12.75">
      <c r="A106" s="1" t="s">
        <v>225</v>
      </c>
      <c r="B106" s="55"/>
      <c r="C106" s="55">
        <v>0.02</v>
      </c>
      <c r="D106" s="55"/>
      <c r="E106" s="55">
        <v>0.04</v>
      </c>
      <c r="F106" s="53">
        <v>0.011</v>
      </c>
      <c r="G106" s="53">
        <v>0.016009826631191038</v>
      </c>
      <c r="H106" s="37">
        <f t="shared" si="18"/>
        <v>0.007993605115907276</v>
      </c>
      <c r="I106" s="39"/>
      <c r="J106" s="39">
        <v>0.031974420463629104</v>
      </c>
      <c r="K106" s="39"/>
      <c r="L106" s="39"/>
      <c r="M106" s="47">
        <f t="shared" si="19"/>
        <v>0.07297938332421089</v>
      </c>
      <c r="N106" s="28">
        <f t="shared" si="16"/>
        <v>2</v>
      </c>
      <c r="O106" s="48">
        <f t="shared" si="14"/>
        <v>4</v>
      </c>
      <c r="P106" s="28">
        <f t="shared" si="20"/>
        <v>3.389830508474576</v>
      </c>
      <c r="Q106" s="49"/>
      <c r="R106" s="49"/>
      <c r="S106" s="49"/>
      <c r="T106" s="49"/>
      <c r="U106" s="49"/>
      <c r="V106" s="49"/>
      <c r="W106" s="60"/>
      <c r="X106" s="60"/>
      <c r="Y106" s="60"/>
      <c r="Z106" s="60"/>
      <c r="AA106" s="60"/>
      <c r="AB106" s="60"/>
      <c r="AC106" s="60"/>
      <c r="AN106" s="49"/>
      <c r="CI106">
        <v>2</v>
      </c>
      <c r="CJ106">
        <v>2</v>
      </c>
    </row>
    <row r="107" spans="1:93" ht="12.75">
      <c r="A107" s="1" t="s">
        <v>226</v>
      </c>
      <c r="B107" s="55">
        <v>0.34</v>
      </c>
      <c r="C107" s="55">
        <v>0.78</v>
      </c>
      <c r="D107" s="53">
        <v>0.9</v>
      </c>
      <c r="E107" s="55">
        <v>1.05</v>
      </c>
      <c r="F107" s="53">
        <v>1.0848038375178608</v>
      </c>
      <c r="G107" s="53">
        <v>0.921773936170213</v>
      </c>
      <c r="H107" s="37">
        <f t="shared" si="18"/>
        <v>1.3913069470110884</v>
      </c>
      <c r="I107" s="39">
        <v>1.9587628865979385</v>
      </c>
      <c r="J107" s="39">
        <v>1.103117505995204</v>
      </c>
      <c r="K107" s="39">
        <v>1.7619680851063833</v>
      </c>
      <c r="L107" s="39">
        <v>0.7413793103448276</v>
      </c>
      <c r="M107" s="47">
        <f t="shared" si="19"/>
        <v>1.2224046706805325</v>
      </c>
      <c r="N107" s="28">
        <f t="shared" si="16"/>
        <v>32</v>
      </c>
      <c r="O107" s="48">
        <f t="shared" si="14"/>
        <v>67</v>
      </c>
      <c r="P107" s="28">
        <f t="shared" si="20"/>
        <v>54.23728813559322</v>
      </c>
      <c r="Q107" s="49"/>
      <c r="R107" s="49"/>
      <c r="S107" s="49">
        <v>5</v>
      </c>
      <c r="T107" s="49"/>
      <c r="U107" s="49">
        <v>1</v>
      </c>
      <c r="V107" s="49"/>
      <c r="W107" s="49">
        <v>2</v>
      </c>
      <c r="X107" s="49"/>
      <c r="Y107" s="49">
        <v>2</v>
      </c>
      <c r="Z107" s="49">
        <v>1</v>
      </c>
      <c r="AA107" s="49"/>
      <c r="AB107" s="49"/>
      <c r="AC107" s="49"/>
      <c r="AD107" s="49">
        <v>1</v>
      </c>
      <c r="AE107" s="49">
        <v>3</v>
      </c>
      <c r="AF107" s="49"/>
      <c r="AG107" s="49"/>
      <c r="AH107" s="49"/>
      <c r="AI107" s="49"/>
      <c r="AJ107" s="49"/>
      <c r="AK107" s="49"/>
      <c r="AL107" s="49"/>
      <c r="AM107" s="49">
        <v>1</v>
      </c>
      <c r="AN107" s="49"/>
      <c r="AO107" s="49"/>
      <c r="AP107" s="49"/>
      <c r="AQ107">
        <v>1</v>
      </c>
      <c r="AR107" s="49"/>
      <c r="AU107" s="49">
        <v>1</v>
      </c>
      <c r="AV107" s="49"/>
      <c r="AX107" s="49">
        <v>3</v>
      </c>
      <c r="AY107">
        <v>1</v>
      </c>
      <c r="BA107">
        <v>5</v>
      </c>
      <c r="BB107">
        <v>2</v>
      </c>
      <c r="BC107">
        <v>1</v>
      </c>
      <c r="BD107">
        <v>2</v>
      </c>
      <c r="BE107">
        <v>5</v>
      </c>
      <c r="BF107">
        <v>3</v>
      </c>
      <c r="BG107">
        <v>2</v>
      </c>
      <c r="BI107">
        <v>1</v>
      </c>
      <c r="BN107">
        <v>4</v>
      </c>
      <c r="BQ107">
        <v>1</v>
      </c>
      <c r="BU107">
        <v>1</v>
      </c>
      <c r="CA107">
        <v>1</v>
      </c>
      <c r="CD107">
        <v>1</v>
      </c>
      <c r="CE107">
        <v>4</v>
      </c>
      <c r="CF107">
        <v>1</v>
      </c>
      <c r="CG107">
        <v>2</v>
      </c>
      <c r="CI107">
        <v>3</v>
      </c>
      <c r="CJ107">
        <v>3</v>
      </c>
      <c r="CN107">
        <v>1</v>
      </c>
      <c r="CO107">
        <v>2</v>
      </c>
    </row>
    <row r="108" spans="1:95" ht="12.75">
      <c r="A108" s="1" t="s">
        <v>227</v>
      </c>
      <c r="B108" s="55">
        <v>0.02</v>
      </c>
      <c r="C108" s="53">
        <v>0.11</v>
      </c>
      <c r="D108" s="55">
        <v>0.09</v>
      </c>
      <c r="E108" s="55">
        <v>0.13</v>
      </c>
      <c r="F108" s="53">
        <v>0.18557726066544192</v>
      </c>
      <c r="G108" s="53">
        <v>0.16437303235715955</v>
      </c>
      <c r="H108" s="37">
        <f t="shared" si="18"/>
        <v>0.15024837615290984</v>
      </c>
      <c r="I108" s="39">
        <v>0.2749140893470791</v>
      </c>
      <c r="J108" s="39">
        <v>0.17585931254996007</v>
      </c>
      <c r="K108" s="39">
        <v>0.13297872340425534</v>
      </c>
      <c r="L108" s="39">
        <v>0.017241379310344827</v>
      </c>
      <c r="M108" s="47">
        <f t="shared" si="19"/>
        <v>0.2371829958036854</v>
      </c>
      <c r="N108" s="28">
        <f t="shared" si="16"/>
        <v>10</v>
      </c>
      <c r="O108" s="48">
        <f t="shared" si="14"/>
        <v>13</v>
      </c>
      <c r="P108" s="28">
        <f t="shared" si="20"/>
        <v>16.949152542372882</v>
      </c>
      <c r="Q108" s="49"/>
      <c r="R108" s="49">
        <v>1</v>
      </c>
      <c r="S108" s="49"/>
      <c r="T108" s="49"/>
      <c r="U108" s="49"/>
      <c r="V108" s="49"/>
      <c r="W108" s="60"/>
      <c r="X108" s="60"/>
      <c r="Y108" s="60"/>
      <c r="Z108" s="60"/>
      <c r="AA108" s="60"/>
      <c r="AB108" s="60"/>
      <c r="AC108" s="60"/>
      <c r="AD108" s="49"/>
      <c r="AE108" s="49"/>
      <c r="AF108" s="49"/>
      <c r="AG108" s="49"/>
      <c r="AH108" s="49"/>
      <c r="AK108" s="49"/>
      <c r="AL108" s="49"/>
      <c r="AM108" s="49"/>
      <c r="AO108" s="49"/>
      <c r="AQ108">
        <v>1</v>
      </c>
      <c r="AX108" s="49">
        <v>2</v>
      </c>
      <c r="BB108">
        <v>1</v>
      </c>
      <c r="BD108">
        <v>1</v>
      </c>
      <c r="BG108">
        <v>2</v>
      </c>
      <c r="BJ108">
        <v>1</v>
      </c>
      <c r="CF108">
        <v>1</v>
      </c>
      <c r="CI108">
        <v>2</v>
      </c>
      <c r="CQ108">
        <v>1</v>
      </c>
    </row>
    <row r="109" spans="1:96" ht="12.75">
      <c r="A109" s="1" t="s">
        <v>228</v>
      </c>
      <c r="B109" s="55">
        <v>1.89</v>
      </c>
      <c r="C109" s="53">
        <v>1.56</v>
      </c>
      <c r="D109" s="55">
        <v>2.03</v>
      </c>
      <c r="E109" s="55">
        <v>2.04</v>
      </c>
      <c r="F109" s="53">
        <v>2.0239683608899774</v>
      </c>
      <c r="G109" s="53">
        <v>2.561646276595745</v>
      </c>
      <c r="H109" s="37">
        <f t="shared" si="18"/>
        <v>2.4149125578839716</v>
      </c>
      <c r="I109" s="39">
        <v>3.522336769759451</v>
      </c>
      <c r="J109" s="39">
        <v>1.1830535571542768</v>
      </c>
      <c r="K109" s="39">
        <v>4.005984042553192</v>
      </c>
      <c r="L109" s="39">
        <v>0.9482758620689655</v>
      </c>
      <c r="M109" s="47">
        <f t="shared" si="19"/>
        <v>4.597701149425286</v>
      </c>
      <c r="N109" s="28">
        <f t="shared" si="16"/>
        <v>40</v>
      </c>
      <c r="O109" s="48">
        <f t="shared" si="14"/>
        <v>252</v>
      </c>
      <c r="P109" s="28">
        <f t="shared" si="20"/>
        <v>67.79661016949153</v>
      </c>
      <c r="Q109" s="49">
        <v>2</v>
      </c>
      <c r="R109" s="49">
        <v>5</v>
      </c>
      <c r="S109" s="49">
        <v>7</v>
      </c>
      <c r="T109" s="49"/>
      <c r="U109" s="49">
        <v>1</v>
      </c>
      <c r="V109" s="49"/>
      <c r="W109" s="49">
        <v>2</v>
      </c>
      <c r="X109" s="49">
        <v>15</v>
      </c>
      <c r="Y109" s="49">
        <v>1</v>
      </c>
      <c r="Z109" s="49"/>
      <c r="AA109" s="49"/>
      <c r="AB109" s="49"/>
      <c r="AC109" s="49"/>
      <c r="AD109" s="49"/>
      <c r="AE109" s="49"/>
      <c r="AF109" s="49">
        <v>4</v>
      </c>
      <c r="AG109" s="49"/>
      <c r="AH109" s="49"/>
      <c r="AI109" s="49">
        <v>5</v>
      </c>
      <c r="AJ109" s="49"/>
      <c r="AK109" s="49"/>
      <c r="AL109" s="49"/>
      <c r="AM109" s="49">
        <v>1</v>
      </c>
      <c r="AN109" s="49"/>
      <c r="AO109" s="49">
        <v>2</v>
      </c>
      <c r="AP109" s="49">
        <v>5</v>
      </c>
      <c r="AQ109" s="49">
        <v>7</v>
      </c>
      <c r="AR109" s="49"/>
      <c r="AU109" s="49">
        <v>2</v>
      </c>
      <c r="AV109" s="49"/>
      <c r="AX109" s="49">
        <v>14</v>
      </c>
      <c r="AY109">
        <v>2</v>
      </c>
      <c r="BA109">
        <v>3</v>
      </c>
      <c r="BC109">
        <v>8</v>
      </c>
      <c r="BD109">
        <v>4</v>
      </c>
      <c r="BF109">
        <v>18</v>
      </c>
      <c r="BG109">
        <v>3</v>
      </c>
      <c r="BK109">
        <v>3</v>
      </c>
      <c r="BL109">
        <v>9</v>
      </c>
      <c r="BM109">
        <v>46</v>
      </c>
      <c r="BN109">
        <v>8</v>
      </c>
      <c r="BQ109">
        <v>3</v>
      </c>
      <c r="BV109">
        <v>2</v>
      </c>
      <c r="BW109">
        <v>11</v>
      </c>
      <c r="CC109">
        <v>1</v>
      </c>
      <c r="CD109">
        <v>4</v>
      </c>
      <c r="CE109">
        <v>1</v>
      </c>
      <c r="CF109">
        <v>7</v>
      </c>
      <c r="CH109">
        <v>2</v>
      </c>
      <c r="CI109">
        <v>6</v>
      </c>
      <c r="CJ109">
        <v>5</v>
      </c>
      <c r="CL109">
        <v>5</v>
      </c>
      <c r="CN109">
        <v>7</v>
      </c>
      <c r="CP109">
        <v>11</v>
      </c>
      <c r="CQ109">
        <v>8</v>
      </c>
      <c r="CR109">
        <v>2</v>
      </c>
    </row>
    <row r="110" spans="1:94" ht="12.75">
      <c r="A110" s="1" t="s">
        <v>229</v>
      </c>
      <c r="B110" s="55">
        <v>6.65</v>
      </c>
      <c r="C110" s="55">
        <v>7.17</v>
      </c>
      <c r="D110" s="55">
        <v>12.23</v>
      </c>
      <c r="E110" s="55">
        <v>13.11</v>
      </c>
      <c r="F110" s="53">
        <v>12.91369728516024</v>
      </c>
      <c r="G110" s="53">
        <v>16.389273936170216</v>
      </c>
      <c r="H110" s="37">
        <f t="shared" si="18"/>
        <v>14.778530759388905</v>
      </c>
      <c r="I110" s="39">
        <v>16.52920962199313</v>
      </c>
      <c r="J110" s="39">
        <v>15.795363709032777</v>
      </c>
      <c r="K110" s="39">
        <v>14.91023936170213</v>
      </c>
      <c r="L110" s="39">
        <v>11.879310344827585</v>
      </c>
      <c r="M110" s="47">
        <f t="shared" si="19"/>
        <v>11.913884327677428</v>
      </c>
      <c r="N110" s="28">
        <f t="shared" si="16"/>
        <v>48</v>
      </c>
      <c r="O110" s="48">
        <f t="shared" si="14"/>
        <v>653</v>
      </c>
      <c r="P110" s="28">
        <f t="shared" si="20"/>
        <v>81.35593220338983</v>
      </c>
      <c r="Q110" s="49">
        <v>8</v>
      </c>
      <c r="R110" s="49">
        <v>14</v>
      </c>
      <c r="S110" s="49">
        <v>4</v>
      </c>
      <c r="T110" s="49"/>
      <c r="U110" s="49">
        <v>2</v>
      </c>
      <c r="V110" s="49"/>
      <c r="W110" s="49">
        <v>3</v>
      </c>
      <c r="X110" s="49">
        <v>6</v>
      </c>
      <c r="Y110" s="49"/>
      <c r="Z110" s="49">
        <v>15</v>
      </c>
      <c r="AA110" s="49"/>
      <c r="AB110" s="49"/>
      <c r="AC110" s="49">
        <v>2</v>
      </c>
      <c r="AD110" s="49"/>
      <c r="AE110" s="49">
        <v>4</v>
      </c>
      <c r="AF110" s="49">
        <v>19</v>
      </c>
      <c r="AG110" s="49">
        <v>11</v>
      </c>
      <c r="AH110" s="49"/>
      <c r="AI110" s="49">
        <v>11</v>
      </c>
      <c r="AJ110" s="49"/>
      <c r="AK110" s="49">
        <v>25</v>
      </c>
      <c r="AL110" s="49"/>
      <c r="AM110" s="49">
        <v>40</v>
      </c>
      <c r="AN110" s="49"/>
      <c r="AO110" s="49">
        <v>4</v>
      </c>
      <c r="AP110" s="49">
        <v>27</v>
      </c>
      <c r="AQ110" s="49">
        <v>21</v>
      </c>
      <c r="AR110" s="49"/>
      <c r="AS110" s="49"/>
      <c r="AT110" s="49"/>
      <c r="AU110" s="49">
        <v>11</v>
      </c>
      <c r="AV110" s="49">
        <v>22</v>
      </c>
      <c r="AW110" s="49"/>
      <c r="AX110" s="49">
        <v>13</v>
      </c>
      <c r="AY110" s="49">
        <v>30</v>
      </c>
      <c r="AZ110" s="49">
        <v>10</v>
      </c>
      <c r="BA110" s="49"/>
      <c r="BB110" s="49"/>
      <c r="BC110" s="49">
        <v>3</v>
      </c>
      <c r="BD110" s="49">
        <v>4</v>
      </c>
      <c r="BE110" s="49">
        <v>1</v>
      </c>
      <c r="BF110" s="49"/>
      <c r="BG110" s="49">
        <v>4</v>
      </c>
      <c r="BH110" s="49"/>
      <c r="BI110" s="49">
        <v>36</v>
      </c>
      <c r="BJ110" s="49">
        <v>10</v>
      </c>
      <c r="BK110" s="49">
        <v>34</v>
      </c>
      <c r="BL110">
        <v>25</v>
      </c>
      <c r="BM110" s="49">
        <v>1</v>
      </c>
      <c r="BN110" s="49">
        <v>9</v>
      </c>
      <c r="BO110" s="49"/>
      <c r="BP110" s="49"/>
      <c r="BQ110">
        <v>2</v>
      </c>
      <c r="BR110" s="49"/>
      <c r="BT110" s="49"/>
      <c r="BU110">
        <v>10</v>
      </c>
      <c r="BV110">
        <v>6</v>
      </c>
      <c r="BW110">
        <v>11</v>
      </c>
      <c r="BY110">
        <v>22</v>
      </c>
      <c r="CA110">
        <v>16</v>
      </c>
      <c r="CC110">
        <v>25</v>
      </c>
      <c r="CD110">
        <v>67</v>
      </c>
      <c r="CE110">
        <v>9</v>
      </c>
      <c r="CF110">
        <v>6</v>
      </c>
      <c r="CG110">
        <v>12</v>
      </c>
      <c r="CK110">
        <v>20</v>
      </c>
      <c r="CL110">
        <v>9</v>
      </c>
      <c r="CN110">
        <v>1</v>
      </c>
      <c r="CO110">
        <v>4</v>
      </c>
      <c r="CP110">
        <v>4</v>
      </c>
    </row>
    <row r="111" spans="1:58" ht="12.75">
      <c r="A111" s="1" t="s">
        <v>230</v>
      </c>
      <c r="B111" s="55"/>
      <c r="C111" s="55">
        <v>0.01</v>
      </c>
      <c r="D111" s="55">
        <v>0.01</v>
      </c>
      <c r="E111" s="55">
        <v>0.04</v>
      </c>
      <c r="F111" s="53">
        <v>0.01</v>
      </c>
      <c r="G111" s="53">
        <v>0.011261530897756927</v>
      </c>
      <c r="H111" s="37">
        <f t="shared" si="18"/>
        <v>0.017182130584192445</v>
      </c>
      <c r="I111" s="39">
        <v>0.06872852233676978</v>
      </c>
      <c r="J111" s="39"/>
      <c r="K111" s="39"/>
      <c r="L111" s="39"/>
      <c r="M111" s="47">
        <f t="shared" si="19"/>
        <v>0.05473453749315817</v>
      </c>
      <c r="N111" s="28">
        <f t="shared" si="16"/>
        <v>1</v>
      </c>
      <c r="O111" s="48">
        <f t="shared" si="14"/>
        <v>3</v>
      </c>
      <c r="P111" s="28">
        <f t="shared" si="20"/>
        <v>1.694915254237288</v>
      </c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M111" s="49"/>
      <c r="AP111" s="49"/>
      <c r="BF111">
        <v>3</v>
      </c>
    </row>
    <row r="112" spans="1:95" ht="12.75">
      <c r="A112" s="1" t="s">
        <v>231</v>
      </c>
      <c r="B112" s="55">
        <v>22.15</v>
      </c>
      <c r="C112" s="55">
        <v>10.79</v>
      </c>
      <c r="D112" s="55">
        <v>12.52</v>
      </c>
      <c r="E112" s="55">
        <v>12.55</v>
      </c>
      <c r="F112" s="53">
        <v>26.7282612778118</v>
      </c>
      <c r="G112" s="53">
        <v>47.9906914893617</v>
      </c>
      <c r="H112" s="37">
        <f t="shared" si="18"/>
        <v>62.843451651288376</v>
      </c>
      <c r="I112" s="39">
        <v>57.45704467353953</v>
      </c>
      <c r="J112" s="39">
        <v>90.53557154276581</v>
      </c>
      <c r="K112" s="39">
        <v>59.20877659574469</v>
      </c>
      <c r="L112" s="39">
        <v>44.172413793103445</v>
      </c>
      <c r="M112" s="47">
        <f t="shared" si="19"/>
        <v>57.48950921364713</v>
      </c>
      <c r="N112" s="28">
        <f aca="true" t="shared" si="21" ref="N112:N141">COUNT(Q112:CR112)</f>
        <v>54</v>
      </c>
      <c r="O112" s="48">
        <f t="shared" si="14"/>
        <v>3151</v>
      </c>
      <c r="P112" s="28">
        <f t="shared" si="20"/>
        <v>91.52542372881356</v>
      </c>
      <c r="Q112" s="49">
        <v>85</v>
      </c>
      <c r="R112" s="49">
        <v>92</v>
      </c>
      <c r="S112" s="49">
        <v>60</v>
      </c>
      <c r="T112" s="49"/>
      <c r="U112" s="49">
        <v>6</v>
      </c>
      <c r="V112" s="49"/>
      <c r="W112" s="49">
        <v>2</v>
      </c>
      <c r="X112" s="49">
        <v>46</v>
      </c>
      <c r="Y112" s="49">
        <v>43</v>
      </c>
      <c r="Z112" s="49">
        <v>43</v>
      </c>
      <c r="AA112" s="49"/>
      <c r="AB112" s="49">
        <v>4</v>
      </c>
      <c r="AC112" s="49">
        <v>9</v>
      </c>
      <c r="AD112" s="49"/>
      <c r="AE112" s="49">
        <v>9</v>
      </c>
      <c r="AF112" s="49">
        <v>17</v>
      </c>
      <c r="AG112" s="49">
        <v>302</v>
      </c>
      <c r="AH112" s="49"/>
      <c r="AI112" s="49">
        <v>37</v>
      </c>
      <c r="AJ112" s="49"/>
      <c r="AK112" s="49">
        <v>9</v>
      </c>
      <c r="AL112" s="49"/>
      <c r="AM112" s="49">
        <v>174</v>
      </c>
      <c r="AN112" s="49"/>
      <c r="AO112" s="49">
        <v>8</v>
      </c>
      <c r="AP112" s="49">
        <v>66</v>
      </c>
      <c r="AQ112" s="49">
        <v>162</v>
      </c>
      <c r="AR112" s="49"/>
      <c r="AS112" s="49"/>
      <c r="AT112" s="49"/>
      <c r="AU112" s="49">
        <v>242</v>
      </c>
      <c r="AV112" s="49">
        <v>86</v>
      </c>
      <c r="AW112" s="49"/>
      <c r="AX112" s="49">
        <v>122</v>
      </c>
      <c r="AY112" s="49">
        <v>93</v>
      </c>
      <c r="AZ112" s="49">
        <v>123</v>
      </c>
      <c r="BA112" s="49">
        <v>94</v>
      </c>
      <c r="BC112">
        <v>5</v>
      </c>
      <c r="BD112">
        <v>4</v>
      </c>
      <c r="BE112">
        <v>13</v>
      </c>
      <c r="BF112">
        <v>4</v>
      </c>
      <c r="BG112" s="49">
        <v>31</v>
      </c>
      <c r="BI112">
        <v>79</v>
      </c>
      <c r="BJ112">
        <v>116</v>
      </c>
      <c r="BK112">
        <v>49</v>
      </c>
      <c r="BL112">
        <v>54</v>
      </c>
      <c r="BM112">
        <v>10</v>
      </c>
      <c r="BN112">
        <v>77</v>
      </c>
      <c r="BQ112">
        <v>10</v>
      </c>
      <c r="BU112">
        <v>52</v>
      </c>
      <c r="BV112">
        <v>110</v>
      </c>
      <c r="BW112">
        <v>143</v>
      </c>
      <c r="BY112">
        <v>24</v>
      </c>
      <c r="CA112">
        <v>70</v>
      </c>
      <c r="CC112">
        <v>8</v>
      </c>
      <c r="CD112">
        <v>230</v>
      </c>
      <c r="CE112">
        <v>26</v>
      </c>
      <c r="CF112">
        <v>7</v>
      </c>
      <c r="CG112">
        <v>52</v>
      </c>
      <c r="CI112">
        <v>12</v>
      </c>
      <c r="CK112">
        <v>2</v>
      </c>
      <c r="CL112">
        <v>1</v>
      </c>
      <c r="CN112">
        <v>21</v>
      </c>
      <c r="CO112">
        <v>2</v>
      </c>
      <c r="CP112">
        <v>3</v>
      </c>
      <c r="CQ112">
        <v>2</v>
      </c>
    </row>
    <row r="113" spans="1:50" ht="12.75">
      <c r="A113" s="1" t="s">
        <v>232</v>
      </c>
      <c r="B113" s="55">
        <v>0.06</v>
      </c>
      <c r="C113" s="55">
        <v>0.37</v>
      </c>
      <c r="D113" s="53">
        <v>0.1</v>
      </c>
      <c r="E113" s="55">
        <v>0.01</v>
      </c>
      <c r="F113" s="53">
        <v>0.041999999999999996</v>
      </c>
      <c r="G113" s="53">
        <v>0.035742320105187665</v>
      </c>
      <c r="H113" s="37">
        <f t="shared" si="18"/>
        <v>0.025633248336623532</v>
      </c>
      <c r="I113" s="39">
        <v>0.08591065292096221</v>
      </c>
      <c r="J113" s="39"/>
      <c r="K113" s="39">
        <v>0.016622340425531918</v>
      </c>
      <c r="L113" s="39"/>
      <c r="M113" s="47">
        <f t="shared" si="19"/>
        <v>0.036489691662105445</v>
      </c>
      <c r="N113" s="28">
        <f t="shared" si="21"/>
        <v>2</v>
      </c>
      <c r="O113" s="48">
        <f t="shared" si="14"/>
        <v>2</v>
      </c>
      <c r="P113" s="28">
        <f t="shared" si="20"/>
        <v>3.389830508474576</v>
      </c>
      <c r="Q113" s="49"/>
      <c r="R113" s="49"/>
      <c r="S113" s="49"/>
      <c r="T113" s="49"/>
      <c r="U113" s="49"/>
      <c r="V113" s="49"/>
      <c r="W113" s="60"/>
      <c r="X113" s="60"/>
      <c r="Y113" s="60"/>
      <c r="Z113" s="60"/>
      <c r="AA113" s="60"/>
      <c r="AB113" s="60"/>
      <c r="AC113" s="60"/>
      <c r="AM113" s="49"/>
      <c r="AU113" s="49">
        <v>1</v>
      </c>
      <c r="AX113" s="49">
        <v>1</v>
      </c>
    </row>
    <row r="114" spans="1:96" ht="12.75">
      <c r="A114" s="1" t="s">
        <v>233</v>
      </c>
      <c r="B114" s="55">
        <v>43.08</v>
      </c>
      <c r="C114" s="55">
        <v>28.58</v>
      </c>
      <c r="D114" s="55">
        <v>35.25</v>
      </c>
      <c r="E114" s="55">
        <v>23.92</v>
      </c>
      <c r="F114" s="53">
        <v>22.714642784241683</v>
      </c>
      <c r="G114" s="53">
        <v>28.308319148936175</v>
      </c>
      <c r="H114" s="37">
        <f t="shared" si="18"/>
        <v>33.169825565128974</v>
      </c>
      <c r="I114" s="39">
        <v>36.048109965635746</v>
      </c>
      <c r="J114" s="39">
        <v>37.537969624300565</v>
      </c>
      <c r="K114" s="39">
        <v>33.144946808510646</v>
      </c>
      <c r="L114" s="39">
        <v>25.948275862068964</v>
      </c>
      <c r="M114" s="47">
        <f t="shared" si="19"/>
        <v>33.82594417077175</v>
      </c>
      <c r="N114" s="28">
        <f t="shared" si="21"/>
        <v>58</v>
      </c>
      <c r="O114" s="48">
        <f t="shared" si="14"/>
        <v>1854</v>
      </c>
      <c r="P114" s="28">
        <f t="shared" si="20"/>
        <v>98.30508474576271</v>
      </c>
      <c r="Q114" s="49">
        <v>32</v>
      </c>
      <c r="R114" s="49">
        <v>43</v>
      </c>
      <c r="S114" s="49">
        <v>52</v>
      </c>
      <c r="T114" s="49"/>
      <c r="U114" s="49">
        <v>62</v>
      </c>
      <c r="V114" s="49"/>
      <c r="W114" s="49">
        <v>15</v>
      </c>
      <c r="X114" s="49">
        <v>51</v>
      </c>
      <c r="Y114" s="49">
        <v>1</v>
      </c>
      <c r="Z114" s="49">
        <v>24</v>
      </c>
      <c r="AA114" s="49"/>
      <c r="AB114" s="49">
        <v>4</v>
      </c>
      <c r="AC114" s="49">
        <v>21</v>
      </c>
      <c r="AD114" s="49">
        <v>19</v>
      </c>
      <c r="AE114" s="49">
        <v>83</v>
      </c>
      <c r="AF114" s="49">
        <v>13</v>
      </c>
      <c r="AG114" s="49">
        <v>17</v>
      </c>
      <c r="AH114" s="49"/>
      <c r="AI114" s="49">
        <v>30</v>
      </c>
      <c r="AJ114" s="49"/>
      <c r="AK114" s="49">
        <v>35</v>
      </c>
      <c r="AL114" s="49"/>
      <c r="AM114" s="49">
        <v>38</v>
      </c>
      <c r="AN114" s="49"/>
      <c r="AO114" s="49">
        <v>5</v>
      </c>
      <c r="AP114" s="49">
        <v>15</v>
      </c>
      <c r="AQ114" s="49">
        <v>105</v>
      </c>
      <c r="AR114" s="49"/>
      <c r="AS114" s="49"/>
      <c r="AT114" s="49"/>
      <c r="AU114" s="49">
        <v>64</v>
      </c>
      <c r="AV114" s="49">
        <v>58</v>
      </c>
      <c r="AW114" s="49"/>
      <c r="AX114" s="49">
        <v>27</v>
      </c>
      <c r="AY114" s="49">
        <v>43</v>
      </c>
      <c r="AZ114" s="49">
        <v>19</v>
      </c>
      <c r="BA114" s="49">
        <v>5</v>
      </c>
      <c r="BB114" s="49">
        <v>39</v>
      </c>
      <c r="BC114" s="49">
        <v>2</v>
      </c>
      <c r="BD114" s="49">
        <v>5</v>
      </c>
      <c r="BE114" s="49">
        <v>29</v>
      </c>
      <c r="BF114" s="49">
        <v>28</v>
      </c>
      <c r="BG114" s="49">
        <v>83</v>
      </c>
      <c r="BH114" s="49"/>
      <c r="BI114" s="49">
        <v>47</v>
      </c>
      <c r="BJ114" s="49">
        <v>87</v>
      </c>
      <c r="BK114" s="49">
        <v>47</v>
      </c>
      <c r="BL114">
        <v>36</v>
      </c>
      <c r="BM114" s="49">
        <v>6</v>
      </c>
      <c r="BN114" s="49">
        <v>41</v>
      </c>
      <c r="BO114" s="49"/>
      <c r="BP114" s="49"/>
      <c r="BR114" s="49"/>
      <c r="BT114" s="49"/>
      <c r="BU114">
        <v>18</v>
      </c>
      <c r="BV114">
        <v>4</v>
      </c>
      <c r="BW114">
        <v>51</v>
      </c>
      <c r="BY114">
        <v>18</v>
      </c>
      <c r="CA114">
        <v>17</v>
      </c>
      <c r="CC114">
        <v>29</v>
      </c>
      <c r="CD114">
        <v>91</v>
      </c>
      <c r="CE114">
        <v>68</v>
      </c>
      <c r="CF114">
        <v>39</v>
      </c>
      <c r="CG114">
        <v>55</v>
      </c>
      <c r="CH114">
        <v>4</v>
      </c>
      <c r="CI114">
        <v>25</v>
      </c>
      <c r="CJ114">
        <v>16</v>
      </c>
      <c r="CK114">
        <v>22</v>
      </c>
      <c r="CL114">
        <v>33</v>
      </c>
      <c r="CN114">
        <v>11</v>
      </c>
      <c r="CO114">
        <v>10</v>
      </c>
      <c r="CP114">
        <v>4</v>
      </c>
      <c r="CQ114">
        <v>6</v>
      </c>
      <c r="CR114">
        <v>2</v>
      </c>
    </row>
    <row r="115" spans="1:96" ht="12.75">
      <c r="A115" s="1" t="s">
        <v>234</v>
      </c>
      <c r="B115" s="55">
        <v>0.06</v>
      </c>
      <c r="C115" s="55">
        <v>0.34</v>
      </c>
      <c r="D115" s="55">
        <v>0.54</v>
      </c>
      <c r="E115" s="55">
        <v>1.37</v>
      </c>
      <c r="F115" s="53">
        <v>2.3197826086956517</v>
      </c>
      <c r="G115" s="53">
        <v>7.801239273309624</v>
      </c>
      <c r="H115" s="37">
        <f t="shared" si="18"/>
        <v>9.417216739708506</v>
      </c>
      <c r="I115" s="39">
        <v>9.793814432989693</v>
      </c>
      <c r="J115" s="39">
        <v>11.382893685051961</v>
      </c>
      <c r="K115" s="39">
        <v>8.543882978723406</v>
      </c>
      <c r="L115" s="39">
        <v>7.948275862068965</v>
      </c>
      <c r="M115" s="47">
        <f t="shared" si="19"/>
        <v>7.918263090676882</v>
      </c>
      <c r="N115" s="28">
        <f t="shared" si="21"/>
        <v>55</v>
      </c>
      <c r="O115" s="48">
        <f t="shared" si="14"/>
        <v>434</v>
      </c>
      <c r="P115" s="28">
        <f t="shared" si="20"/>
        <v>93.22033898305085</v>
      </c>
      <c r="Q115" s="49">
        <v>2</v>
      </c>
      <c r="R115" s="49">
        <v>7</v>
      </c>
      <c r="S115" s="49">
        <v>10</v>
      </c>
      <c r="T115" s="49"/>
      <c r="U115" s="49">
        <v>26</v>
      </c>
      <c r="V115" s="49"/>
      <c r="W115" s="49">
        <v>4</v>
      </c>
      <c r="X115" s="49">
        <v>7</v>
      </c>
      <c r="Y115" s="49">
        <v>2</v>
      </c>
      <c r="Z115" s="49">
        <v>2</v>
      </c>
      <c r="AA115" s="49"/>
      <c r="AB115" s="49"/>
      <c r="AC115" s="49">
        <v>11</v>
      </c>
      <c r="AD115" s="49">
        <v>8</v>
      </c>
      <c r="AE115" s="49">
        <v>7</v>
      </c>
      <c r="AF115" s="49">
        <v>15</v>
      </c>
      <c r="AG115" s="49">
        <v>3</v>
      </c>
      <c r="AH115" s="49"/>
      <c r="AI115" s="49">
        <v>10</v>
      </c>
      <c r="AJ115" s="49"/>
      <c r="AK115" s="49">
        <v>1</v>
      </c>
      <c r="AL115" s="49"/>
      <c r="AM115" s="49">
        <v>15</v>
      </c>
      <c r="AN115" s="49"/>
      <c r="AO115" s="49">
        <v>7</v>
      </c>
      <c r="AP115" s="49">
        <v>14</v>
      </c>
      <c r="AQ115" s="49">
        <v>39</v>
      </c>
      <c r="AR115" s="49"/>
      <c r="AS115" s="49"/>
      <c r="AT115" s="49"/>
      <c r="AU115" s="49">
        <v>4</v>
      </c>
      <c r="AV115" s="49">
        <v>5</v>
      </c>
      <c r="AW115" s="49"/>
      <c r="AX115" s="49">
        <v>5</v>
      </c>
      <c r="AY115" s="49">
        <v>6</v>
      </c>
      <c r="AZ115" s="49"/>
      <c r="BA115" s="49">
        <v>13</v>
      </c>
      <c r="BB115" s="49">
        <v>9</v>
      </c>
      <c r="BC115" s="49">
        <v>5</v>
      </c>
      <c r="BD115" s="49">
        <v>5</v>
      </c>
      <c r="BE115" s="49">
        <v>11</v>
      </c>
      <c r="BF115" s="49">
        <v>2</v>
      </c>
      <c r="BG115" s="49">
        <v>14</v>
      </c>
      <c r="BH115" s="49"/>
      <c r="BI115" s="49">
        <v>1</v>
      </c>
      <c r="BJ115" s="49">
        <v>1</v>
      </c>
      <c r="BK115" s="49">
        <v>3</v>
      </c>
      <c r="BL115">
        <v>1</v>
      </c>
      <c r="BM115">
        <v>2</v>
      </c>
      <c r="BN115" s="49">
        <v>7</v>
      </c>
      <c r="BO115" s="49"/>
      <c r="BP115" s="49"/>
      <c r="BQ115">
        <v>6</v>
      </c>
      <c r="BU115">
        <v>5</v>
      </c>
      <c r="BV115">
        <v>1</v>
      </c>
      <c r="BW115">
        <v>25</v>
      </c>
      <c r="CA115">
        <v>1</v>
      </c>
      <c r="CC115">
        <v>8</v>
      </c>
      <c r="CD115">
        <v>44</v>
      </c>
      <c r="CE115">
        <v>5</v>
      </c>
      <c r="CF115">
        <v>3</v>
      </c>
      <c r="CG115">
        <v>9</v>
      </c>
      <c r="CH115">
        <v>1</v>
      </c>
      <c r="CI115">
        <v>6</v>
      </c>
      <c r="CJ115">
        <v>5</v>
      </c>
      <c r="CL115">
        <v>3</v>
      </c>
      <c r="CN115">
        <v>1</v>
      </c>
      <c r="CO115">
        <v>12</v>
      </c>
      <c r="CP115">
        <v>2</v>
      </c>
      <c r="CQ115">
        <v>6</v>
      </c>
      <c r="CR115">
        <v>7</v>
      </c>
    </row>
    <row r="116" spans="1:87" ht="12.75">
      <c r="A116" s="1" t="s">
        <v>235</v>
      </c>
      <c r="B116" s="55">
        <v>0.94</v>
      </c>
      <c r="C116" s="55">
        <v>0.41</v>
      </c>
      <c r="D116" s="55">
        <v>0.06</v>
      </c>
      <c r="E116" s="55">
        <v>0.09</v>
      </c>
      <c r="F116" s="53">
        <v>0.016999999999999998</v>
      </c>
      <c r="G116" s="53">
        <v>0.4002379370229404</v>
      </c>
      <c r="H116" s="37">
        <f t="shared" si="18"/>
        <v>0.62080850636862</v>
      </c>
      <c r="I116" s="39">
        <v>0.2749140893470791</v>
      </c>
      <c r="J116" s="39">
        <v>1.0231814548361313</v>
      </c>
      <c r="K116" s="39">
        <v>1.0472074468085109</v>
      </c>
      <c r="L116" s="39">
        <v>0.13793103448275862</v>
      </c>
      <c r="M116" s="47">
        <f t="shared" si="19"/>
        <v>0.3831417624521072</v>
      </c>
      <c r="N116" s="28">
        <f t="shared" si="21"/>
        <v>5</v>
      </c>
      <c r="O116" s="48">
        <f t="shared" si="14"/>
        <v>21</v>
      </c>
      <c r="P116" s="28">
        <f t="shared" si="20"/>
        <v>8.474576271186441</v>
      </c>
      <c r="Q116" s="49"/>
      <c r="R116" s="49"/>
      <c r="S116" s="49"/>
      <c r="T116" s="49"/>
      <c r="U116" s="49"/>
      <c r="V116" s="49"/>
      <c r="W116" s="60"/>
      <c r="X116" s="60">
        <v>11</v>
      </c>
      <c r="Y116" s="60"/>
      <c r="Z116" s="60"/>
      <c r="AA116" s="60"/>
      <c r="AB116" s="60">
        <v>1</v>
      </c>
      <c r="AC116" s="60"/>
      <c r="AM116" s="49"/>
      <c r="AV116" s="49"/>
      <c r="AX116" s="49"/>
      <c r="BA116" s="49">
        <v>2</v>
      </c>
      <c r="BG116" s="49"/>
      <c r="CG116">
        <v>5</v>
      </c>
      <c r="CI116">
        <v>2</v>
      </c>
    </row>
    <row r="117" spans="1:92" ht="12.75">
      <c r="A117" s="1" t="s">
        <v>236</v>
      </c>
      <c r="B117" s="55">
        <v>71.28</v>
      </c>
      <c r="C117" s="55">
        <v>61.92</v>
      </c>
      <c r="D117" s="55">
        <v>47.11</v>
      </c>
      <c r="E117" s="55">
        <v>19.04</v>
      </c>
      <c r="F117" s="53">
        <v>11.29979056950398</v>
      </c>
      <c r="G117" s="53">
        <v>11.369534574468084</v>
      </c>
      <c r="H117" s="37">
        <f t="shared" si="18"/>
        <v>6.814163602302614</v>
      </c>
      <c r="I117" s="39">
        <v>6.924398625429554</v>
      </c>
      <c r="J117" s="39">
        <v>6.362909672262192</v>
      </c>
      <c r="K117" s="39">
        <v>8.693484042553193</v>
      </c>
      <c r="L117" s="39">
        <v>5.275862068965517</v>
      </c>
      <c r="M117" s="47">
        <f t="shared" si="19"/>
        <v>5.327494982667395</v>
      </c>
      <c r="N117" s="28">
        <f t="shared" si="21"/>
        <v>27</v>
      </c>
      <c r="O117" s="48">
        <f t="shared" si="14"/>
        <v>292</v>
      </c>
      <c r="P117" s="28">
        <f t="shared" si="20"/>
        <v>45.76271186440678</v>
      </c>
      <c r="Q117" s="49"/>
      <c r="R117" s="49">
        <v>8</v>
      </c>
      <c r="S117" s="49"/>
      <c r="T117" s="49"/>
      <c r="U117" s="49"/>
      <c r="V117" s="49"/>
      <c r="W117" s="49"/>
      <c r="X117" s="49"/>
      <c r="Y117" s="49"/>
      <c r="Z117" s="49">
        <v>3</v>
      </c>
      <c r="AA117" s="49"/>
      <c r="AB117" s="49"/>
      <c r="AC117" s="49">
        <v>21</v>
      </c>
      <c r="AE117" s="49"/>
      <c r="AF117" s="49"/>
      <c r="AG117" s="49">
        <v>1</v>
      </c>
      <c r="AH117" s="49"/>
      <c r="AI117" s="49">
        <v>2</v>
      </c>
      <c r="AJ117" s="49"/>
      <c r="AK117" s="49">
        <v>1</v>
      </c>
      <c r="AL117" s="49"/>
      <c r="AM117" s="49">
        <v>10</v>
      </c>
      <c r="AO117" s="49"/>
      <c r="AQ117" s="49">
        <v>6</v>
      </c>
      <c r="AR117" s="49"/>
      <c r="AS117" s="49"/>
      <c r="AT117" s="49"/>
      <c r="AU117" s="49"/>
      <c r="AV117" s="49">
        <v>18</v>
      </c>
      <c r="AW117" s="49"/>
      <c r="AX117" s="49">
        <v>5</v>
      </c>
      <c r="AY117" s="49"/>
      <c r="AZ117" s="49">
        <v>33</v>
      </c>
      <c r="BA117" s="49"/>
      <c r="BE117" s="49">
        <v>15</v>
      </c>
      <c r="BF117">
        <v>2</v>
      </c>
      <c r="BI117">
        <v>9</v>
      </c>
      <c r="BJ117">
        <v>26</v>
      </c>
      <c r="BK117">
        <v>2</v>
      </c>
      <c r="BL117">
        <v>6</v>
      </c>
      <c r="BM117">
        <v>1</v>
      </c>
      <c r="BN117">
        <v>9</v>
      </c>
      <c r="BV117">
        <v>10</v>
      </c>
      <c r="BY117">
        <v>4</v>
      </c>
      <c r="CA117">
        <v>34</v>
      </c>
      <c r="CC117">
        <v>8</v>
      </c>
      <c r="CE117">
        <v>48</v>
      </c>
      <c r="CF117">
        <v>2</v>
      </c>
      <c r="CK117">
        <v>7</v>
      </c>
      <c r="CN117">
        <v>1</v>
      </c>
    </row>
    <row r="118" spans="1:95" ht="12.75">
      <c r="A118" s="1" t="s">
        <v>237</v>
      </c>
      <c r="B118" s="55"/>
      <c r="C118" s="55">
        <v>0.01</v>
      </c>
      <c r="D118" s="55">
        <v>0.14</v>
      </c>
      <c r="E118" s="55">
        <v>0.16</v>
      </c>
      <c r="F118" s="53">
        <v>2.5362249438660953</v>
      </c>
      <c r="G118" s="53">
        <v>26.77818085106383</v>
      </c>
      <c r="H118" s="37">
        <f t="shared" si="18"/>
        <v>30.29820264342036</v>
      </c>
      <c r="I118" s="39">
        <v>35.206185567010316</v>
      </c>
      <c r="J118" s="39">
        <v>25.771382893685058</v>
      </c>
      <c r="K118" s="39">
        <v>32.64627659574469</v>
      </c>
      <c r="L118" s="39">
        <v>27.56896551724138</v>
      </c>
      <c r="M118" s="47">
        <f t="shared" si="19"/>
        <v>26.090129538405392</v>
      </c>
      <c r="N118" s="28">
        <f t="shared" si="21"/>
        <v>48</v>
      </c>
      <c r="O118" s="48">
        <f t="shared" si="14"/>
        <v>1430</v>
      </c>
      <c r="P118" s="28">
        <f t="shared" si="20"/>
        <v>81.35593220338983</v>
      </c>
      <c r="Q118" s="49">
        <v>42</v>
      </c>
      <c r="R118" s="49">
        <v>105</v>
      </c>
      <c r="S118" s="49">
        <v>5</v>
      </c>
      <c r="T118" s="49"/>
      <c r="U118" s="49">
        <v>9</v>
      </c>
      <c r="V118" s="49"/>
      <c r="W118" s="49">
        <v>7</v>
      </c>
      <c r="X118" s="49">
        <v>3</v>
      </c>
      <c r="Y118" s="49">
        <v>14</v>
      </c>
      <c r="Z118" s="49">
        <v>19</v>
      </c>
      <c r="AA118" s="49"/>
      <c r="AB118" s="49">
        <v>1</v>
      </c>
      <c r="AC118" s="49"/>
      <c r="AD118" s="49">
        <v>10</v>
      </c>
      <c r="AE118" s="49">
        <v>4</v>
      </c>
      <c r="AF118" s="49"/>
      <c r="AG118" s="49"/>
      <c r="AH118" s="49"/>
      <c r="AI118" s="49">
        <v>73</v>
      </c>
      <c r="AJ118" s="49"/>
      <c r="AK118" s="49">
        <v>11</v>
      </c>
      <c r="AL118" s="49"/>
      <c r="AM118" s="49">
        <v>125</v>
      </c>
      <c r="AN118" s="49"/>
      <c r="AO118" s="49">
        <v>6</v>
      </c>
      <c r="AP118" s="49">
        <v>28</v>
      </c>
      <c r="AQ118" s="49">
        <v>61</v>
      </c>
      <c r="AR118" s="49"/>
      <c r="AS118" s="49"/>
      <c r="AT118" s="49"/>
      <c r="AU118" s="49"/>
      <c r="AV118" s="49">
        <v>47</v>
      </c>
      <c r="AW118" s="49"/>
      <c r="AX118" s="49">
        <v>36</v>
      </c>
      <c r="AY118" s="49">
        <v>47</v>
      </c>
      <c r="AZ118" s="49">
        <v>71</v>
      </c>
      <c r="BA118" s="49">
        <v>3</v>
      </c>
      <c r="BB118" s="49">
        <v>40</v>
      </c>
      <c r="BE118" s="49">
        <v>2</v>
      </c>
      <c r="BF118" s="49"/>
      <c r="BG118" s="49">
        <v>7</v>
      </c>
      <c r="BH118" s="49"/>
      <c r="BI118" s="49">
        <v>62</v>
      </c>
      <c r="BJ118">
        <v>85</v>
      </c>
      <c r="BK118">
        <v>50</v>
      </c>
      <c r="BL118">
        <v>36</v>
      </c>
      <c r="BM118">
        <v>11</v>
      </c>
      <c r="BN118">
        <v>39</v>
      </c>
      <c r="BU118">
        <v>28</v>
      </c>
      <c r="BV118">
        <v>39</v>
      </c>
      <c r="BW118">
        <v>55</v>
      </c>
      <c r="BY118">
        <v>8</v>
      </c>
      <c r="CA118">
        <v>48</v>
      </c>
      <c r="CC118">
        <v>16</v>
      </c>
      <c r="CD118">
        <v>23</v>
      </c>
      <c r="CE118">
        <v>36</v>
      </c>
      <c r="CF118">
        <v>13</v>
      </c>
      <c r="CG118">
        <v>13</v>
      </c>
      <c r="CI118">
        <v>13</v>
      </c>
      <c r="CK118">
        <v>34</v>
      </c>
      <c r="CL118">
        <v>4</v>
      </c>
      <c r="CN118">
        <v>12</v>
      </c>
      <c r="CO118">
        <v>8</v>
      </c>
      <c r="CP118">
        <v>20</v>
      </c>
      <c r="CQ118">
        <v>1</v>
      </c>
    </row>
    <row r="119" spans="1:62" ht="12.75">
      <c r="A119" s="1" t="s">
        <v>238</v>
      </c>
      <c r="B119" s="55">
        <v>0.65</v>
      </c>
      <c r="C119" s="53">
        <v>0.5</v>
      </c>
      <c r="D119" s="55">
        <v>0.74</v>
      </c>
      <c r="E119" s="55">
        <v>0.23</v>
      </c>
      <c r="F119" s="53">
        <v>0.27015452133088386</v>
      </c>
      <c r="G119" s="53">
        <v>0.7575085337161633</v>
      </c>
      <c r="H119" s="37">
        <f t="shared" si="18"/>
        <v>0.9702384910887426</v>
      </c>
      <c r="I119" s="39">
        <v>1.6494845360824746</v>
      </c>
      <c r="J119" s="39">
        <v>0.25579536370903283</v>
      </c>
      <c r="K119" s="39">
        <v>1.5791223404255321</v>
      </c>
      <c r="L119" s="39">
        <v>0.39655172413793105</v>
      </c>
      <c r="M119" s="47">
        <f t="shared" si="19"/>
        <v>0.05473453749315817</v>
      </c>
      <c r="N119" s="28">
        <f t="shared" si="21"/>
        <v>3</v>
      </c>
      <c r="O119" s="48">
        <f t="shared" si="14"/>
        <v>3</v>
      </c>
      <c r="P119" s="28">
        <f t="shared" si="20"/>
        <v>5.084745762711864</v>
      </c>
      <c r="Q119" s="49"/>
      <c r="R119" s="49">
        <v>1</v>
      </c>
      <c r="S119" s="49"/>
      <c r="T119" s="49"/>
      <c r="U119" s="49"/>
      <c r="V119" s="49"/>
      <c r="W119" s="60"/>
      <c r="X119" s="60"/>
      <c r="Y119" s="60"/>
      <c r="Z119" s="60"/>
      <c r="AA119" s="60"/>
      <c r="AB119" s="60">
        <v>1</v>
      </c>
      <c r="AC119" s="60"/>
      <c r="AE119" s="49"/>
      <c r="AH119" s="49"/>
      <c r="AI119" s="49"/>
      <c r="AJ119" s="49"/>
      <c r="AK119" s="49"/>
      <c r="AL119" s="49"/>
      <c r="AM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F119" s="49"/>
      <c r="BG119" s="49"/>
      <c r="BI119" s="49"/>
      <c r="BJ119">
        <v>1</v>
      </c>
    </row>
    <row r="120" spans="1:90" ht="12.75">
      <c r="A120" s="1" t="s">
        <v>239</v>
      </c>
      <c r="B120" s="53">
        <v>0.5</v>
      </c>
      <c r="C120" s="55">
        <v>0.89</v>
      </c>
      <c r="D120" s="55">
        <v>0.47</v>
      </c>
      <c r="E120" s="55">
        <v>1.01</v>
      </c>
      <c r="F120" s="53">
        <v>0.1862061645233721</v>
      </c>
      <c r="G120" s="53">
        <v>0.6553358822938037</v>
      </c>
      <c r="H120" s="37">
        <f t="shared" si="18"/>
        <v>0.9473454151867107</v>
      </c>
      <c r="I120" s="39">
        <v>0.9621993127147768</v>
      </c>
      <c r="J120" s="39">
        <v>0.12789768185451642</v>
      </c>
      <c r="K120" s="39">
        <v>1.1303191489361704</v>
      </c>
      <c r="L120" s="39">
        <v>1.5689655172413792</v>
      </c>
      <c r="M120" s="47">
        <f t="shared" si="19"/>
        <v>0.5473453749315816</v>
      </c>
      <c r="N120" s="28">
        <f t="shared" si="21"/>
        <v>5</v>
      </c>
      <c r="O120" s="48">
        <f t="shared" si="14"/>
        <v>30</v>
      </c>
      <c r="P120" s="28">
        <f t="shared" si="20"/>
        <v>8.474576271186441</v>
      </c>
      <c r="Q120" s="49"/>
      <c r="R120" s="49">
        <v>2</v>
      </c>
      <c r="S120" s="49"/>
      <c r="T120" s="49"/>
      <c r="U120" s="49"/>
      <c r="V120" s="49"/>
      <c r="W120" s="60"/>
      <c r="X120" s="60"/>
      <c r="Y120" s="60"/>
      <c r="Z120" s="60"/>
      <c r="AA120" s="60"/>
      <c r="AB120" s="60"/>
      <c r="AC120" s="60"/>
      <c r="AE120" s="49"/>
      <c r="AI120" s="49"/>
      <c r="AJ120" s="49"/>
      <c r="AQ120" s="49"/>
      <c r="AR120" s="49"/>
      <c r="AV120" s="49"/>
      <c r="AZ120" s="49"/>
      <c r="BG120" s="49"/>
      <c r="BI120" s="49"/>
      <c r="CF120">
        <v>1</v>
      </c>
      <c r="CH120">
        <v>3</v>
      </c>
      <c r="CI120">
        <v>22</v>
      </c>
      <c r="CL120">
        <v>2</v>
      </c>
    </row>
    <row r="121" spans="1:95" ht="12" customHeight="1">
      <c r="A121" s="1" t="s">
        <v>240</v>
      </c>
      <c r="B121" s="55">
        <v>1.51</v>
      </c>
      <c r="C121" s="53">
        <v>8.53</v>
      </c>
      <c r="D121" s="55">
        <v>18.28</v>
      </c>
      <c r="E121" s="53">
        <v>38.79</v>
      </c>
      <c r="F121" s="53">
        <v>64.29853541539089</v>
      </c>
      <c r="G121" s="53">
        <v>35.56748404255319</v>
      </c>
      <c r="H121" s="37">
        <f t="shared" si="18"/>
        <v>17.656941798606333</v>
      </c>
      <c r="I121" s="39">
        <v>17.268041237113405</v>
      </c>
      <c r="J121" s="39">
        <v>19.936051159072747</v>
      </c>
      <c r="K121" s="39">
        <v>15.475398936170215</v>
      </c>
      <c r="L121" s="39">
        <v>17.948275862068964</v>
      </c>
      <c r="M121" s="47">
        <f t="shared" si="19"/>
        <v>21.109286626528</v>
      </c>
      <c r="N121" s="28">
        <f t="shared" si="21"/>
        <v>57</v>
      </c>
      <c r="O121" s="48">
        <f t="shared" si="14"/>
        <v>1157</v>
      </c>
      <c r="P121" s="28">
        <f t="shared" si="20"/>
        <v>96.61016949152543</v>
      </c>
      <c r="Q121" s="49">
        <v>17</v>
      </c>
      <c r="R121" s="49">
        <v>35</v>
      </c>
      <c r="S121" s="49">
        <v>33</v>
      </c>
      <c r="T121" s="49"/>
      <c r="U121" s="49">
        <v>19</v>
      </c>
      <c r="V121" s="49"/>
      <c r="W121" s="49">
        <v>27</v>
      </c>
      <c r="X121" s="49">
        <v>27</v>
      </c>
      <c r="Y121" s="49">
        <v>4</v>
      </c>
      <c r="Z121" s="49">
        <v>15</v>
      </c>
      <c r="AA121" s="49"/>
      <c r="AB121" s="49">
        <v>30</v>
      </c>
      <c r="AC121" s="49">
        <v>1</v>
      </c>
      <c r="AD121" s="49">
        <v>27</v>
      </c>
      <c r="AE121" s="49">
        <v>7</v>
      </c>
      <c r="AF121" s="49">
        <v>18</v>
      </c>
      <c r="AG121" s="49">
        <v>5</v>
      </c>
      <c r="AH121" s="49"/>
      <c r="AI121" s="49">
        <v>20</v>
      </c>
      <c r="AJ121" s="49"/>
      <c r="AK121" s="49">
        <v>25</v>
      </c>
      <c r="AL121" s="49"/>
      <c r="AM121" s="49">
        <v>39</v>
      </c>
      <c r="AN121" s="49"/>
      <c r="AO121" s="49">
        <v>18</v>
      </c>
      <c r="AP121" s="49">
        <v>20</v>
      </c>
      <c r="AQ121" s="49">
        <v>16</v>
      </c>
      <c r="AR121" s="49"/>
      <c r="AS121" s="49"/>
      <c r="AT121" s="49"/>
      <c r="AU121" s="49">
        <v>26</v>
      </c>
      <c r="AV121" s="49">
        <v>39</v>
      </c>
      <c r="AW121" s="49"/>
      <c r="AX121" s="49">
        <v>18</v>
      </c>
      <c r="AY121" s="49">
        <v>28</v>
      </c>
      <c r="AZ121" s="49">
        <v>17</v>
      </c>
      <c r="BA121" s="49">
        <v>14</v>
      </c>
      <c r="BB121" s="49">
        <v>18</v>
      </c>
      <c r="BC121" s="49">
        <v>7</v>
      </c>
      <c r="BD121" s="49">
        <v>7</v>
      </c>
      <c r="BE121" s="49">
        <v>13</v>
      </c>
      <c r="BF121" s="49">
        <v>16</v>
      </c>
      <c r="BG121" s="49">
        <v>10</v>
      </c>
      <c r="BH121" s="49"/>
      <c r="BI121" s="49">
        <v>100</v>
      </c>
      <c r="BJ121" s="49">
        <v>32</v>
      </c>
      <c r="BK121" s="49">
        <v>31</v>
      </c>
      <c r="BL121">
        <v>65</v>
      </c>
      <c r="BM121" s="49">
        <v>1</v>
      </c>
      <c r="BN121" s="49">
        <v>14</v>
      </c>
      <c r="BO121" s="49"/>
      <c r="BP121" s="49"/>
      <c r="BQ121">
        <v>2</v>
      </c>
      <c r="BR121" s="49"/>
      <c r="BT121" s="49"/>
      <c r="BU121">
        <v>23</v>
      </c>
      <c r="BV121">
        <v>39</v>
      </c>
      <c r="BW121">
        <v>17</v>
      </c>
      <c r="CA121">
        <v>39</v>
      </c>
      <c r="CC121">
        <v>26</v>
      </c>
      <c r="CD121">
        <v>15</v>
      </c>
      <c r="CE121">
        <v>26</v>
      </c>
      <c r="CF121">
        <v>9</v>
      </c>
      <c r="CG121">
        <v>15</v>
      </c>
      <c r="CH121">
        <v>3</v>
      </c>
      <c r="CI121">
        <v>11</v>
      </c>
      <c r="CJ121">
        <v>10</v>
      </c>
      <c r="CK121">
        <v>9</v>
      </c>
      <c r="CL121">
        <v>15</v>
      </c>
      <c r="CN121">
        <v>13</v>
      </c>
      <c r="CO121">
        <v>7</v>
      </c>
      <c r="CP121">
        <v>12</v>
      </c>
      <c r="CQ121">
        <v>7</v>
      </c>
    </row>
    <row r="122" spans="1:94" ht="12.75">
      <c r="A122" s="1" t="s">
        <v>241</v>
      </c>
      <c r="B122" s="55">
        <v>0.04</v>
      </c>
      <c r="C122" s="55">
        <v>0.34</v>
      </c>
      <c r="D122" s="55">
        <v>0.12</v>
      </c>
      <c r="E122" s="55">
        <v>0.45</v>
      </c>
      <c r="F122" s="53">
        <v>1.1239683608899775</v>
      </c>
      <c r="G122" s="53">
        <v>2.943645523671673</v>
      </c>
      <c r="H122" s="37">
        <f t="shared" si="18"/>
        <v>3.4551798781531313</v>
      </c>
      <c r="I122" s="39">
        <v>3.6597938144329905</v>
      </c>
      <c r="J122" s="39">
        <v>2.3021582733812953</v>
      </c>
      <c r="K122" s="39">
        <v>4.255319148936171</v>
      </c>
      <c r="L122" s="39">
        <v>3.603448275862069</v>
      </c>
      <c r="M122" s="47">
        <f t="shared" si="19"/>
        <v>7.553366174055827</v>
      </c>
      <c r="N122" s="28">
        <f t="shared" si="21"/>
        <v>35</v>
      </c>
      <c r="O122" s="48">
        <f t="shared" si="14"/>
        <v>414</v>
      </c>
      <c r="P122" s="28">
        <f t="shared" si="20"/>
        <v>59.32203389830509</v>
      </c>
      <c r="Q122" s="49"/>
      <c r="R122" s="49"/>
      <c r="S122" s="49">
        <v>20</v>
      </c>
      <c r="T122" s="49"/>
      <c r="U122" s="49"/>
      <c r="V122" s="49"/>
      <c r="W122" s="60">
        <v>2</v>
      </c>
      <c r="X122" s="60"/>
      <c r="Y122" s="60">
        <v>27</v>
      </c>
      <c r="Z122" s="60">
        <v>3</v>
      </c>
      <c r="AA122" s="60"/>
      <c r="AB122" s="60"/>
      <c r="AC122" s="60"/>
      <c r="AE122" s="49"/>
      <c r="AF122" s="49"/>
      <c r="AG122" s="49"/>
      <c r="AH122" s="49"/>
      <c r="AI122" s="49">
        <v>4</v>
      </c>
      <c r="AJ122" s="49"/>
      <c r="AK122" s="49">
        <v>4</v>
      </c>
      <c r="AL122" s="49"/>
      <c r="AM122" s="49"/>
      <c r="AP122" s="49">
        <v>2</v>
      </c>
      <c r="AR122" s="49"/>
      <c r="AS122" s="49"/>
      <c r="AT122" s="49"/>
      <c r="AU122" s="49">
        <v>10</v>
      </c>
      <c r="AV122" s="49">
        <v>27</v>
      </c>
      <c r="AW122" s="49"/>
      <c r="AX122" s="49">
        <v>1</v>
      </c>
      <c r="AY122" s="49">
        <v>2</v>
      </c>
      <c r="AZ122" s="49">
        <v>71</v>
      </c>
      <c r="BA122" s="49">
        <v>1</v>
      </c>
      <c r="BC122">
        <v>1</v>
      </c>
      <c r="BE122" s="49">
        <v>2</v>
      </c>
      <c r="BF122" s="49">
        <v>9</v>
      </c>
      <c r="BG122" s="49">
        <v>11</v>
      </c>
      <c r="BI122" s="49">
        <v>8</v>
      </c>
      <c r="BJ122">
        <v>56</v>
      </c>
      <c r="BK122">
        <v>37</v>
      </c>
      <c r="BL122">
        <v>19</v>
      </c>
      <c r="BV122">
        <v>1</v>
      </c>
      <c r="BY122">
        <v>1</v>
      </c>
      <c r="CA122">
        <v>1</v>
      </c>
      <c r="CC122">
        <v>10</v>
      </c>
      <c r="CD122">
        <v>5</v>
      </c>
      <c r="CE122">
        <v>46</v>
      </c>
      <c r="CF122">
        <v>9</v>
      </c>
      <c r="CG122">
        <v>4</v>
      </c>
      <c r="CI122">
        <v>5</v>
      </c>
      <c r="CJ122">
        <v>1</v>
      </c>
      <c r="CK122">
        <v>6</v>
      </c>
      <c r="CL122">
        <v>3</v>
      </c>
      <c r="CO122">
        <v>2</v>
      </c>
      <c r="CP122">
        <v>3</v>
      </c>
    </row>
    <row r="123" spans="1:92" ht="12.75">
      <c r="A123" s="1" t="s">
        <v>242</v>
      </c>
      <c r="B123" s="55">
        <v>0.54</v>
      </c>
      <c r="C123" s="53">
        <v>3.8</v>
      </c>
      <c r="D123" s="55">
        <v>2.57</v>
      </c>
      <c r="E123" s="55">
        <v>5.43</v>
      </c>
      <c r="F123" s="53">
        <v>12.816740559297813</v>
      </c>
      <c r="G123" s="53">
        <v>5.620582446808511</v>
      </c>
      <c r="H123" s="37">
        <f t="shared" si="18"/>
        <v>10.051206578247399</v>
      </c>
      <c r="I123" s="39">
        <v>19.243986254295535</v>
      </c>
      <c r="J123" s="39"/>
      <c r="K123" s="39">
        <v>11.236702127659576</v>
      </c>
      <c r="L123" s="39">
        <v>9.724137931034482</v>
      </c>
      <c r="M123" s="47">
        <f t="shared" si="19"/>
        <v>2.1893814997263266</v>
      </c>
      <c r="N123" s="28">
        <f t="shared" si="21"/>
        <v>22</v>
      </c>
      <c r="O123" s="48">
        <f t="shared" si="14"/>
        <v>120</v>
      </c>
      <c r="P123" s="28">
        <f t="shared" si="20"/>
        <v>37.28813559322034</v>
      </c>
      <c r="Q123" s="49"/>
      <c r="R123" s="49"/>
      <c r="S123" s="49">
        <v>1</v>
      </c>
      <c r="T123" s="49"/>
      <c r="U123" s="49">
        <v>1</v>
      </c>
      <c r="V123" s="49"/>
      <c r="W123" s="49">
        <v>12</v>
      </c>
      <c r="X123" s="49"/>
      <c r="Y123" s="49"/>
      <c r="Z123" s="49">
        <v>3</v>
      </c>
      <c r="AA123" s="49"/>
      <c r="AB123" s="49"/>
      <c r="AC123" s="49"/>
      <c r="AE123" s="49"/>
      <c r="AF123" s="49"/>
      <c r="AG123" s="49"/>
      <c r="AH123" s="49"/>
      <c r="AI123" s="49">
        <v>7</v>
      </c>
      <c r="AJ123" s="49"/>
      <c r="AK123" s="49">
        <v>1</v>
      </c>
      <c r="AL123" s="49"/>
      <c r="AM123" s="49"/>
      <c r="AN123" s="49"/>
      <c r="AP123" s="49">
        <v>5</v>
      </c>
      <c r="AQ123" s="49">
        <v>1</v>
      </c>
      <c r="AR123" s="49"/>
      <c r="AS123" s="49"/>
      <c r="AT123" s="49"/>
      <c r="AU123" s="49">
        <v>10</v>
      </c>
      <c r="AV123" s="49">
        <v>4</v>
      </c>
      <c r="AW123" s="49"/>
      <c r="AX123" s="49"/>
      <c r="AY123" s="49"/>
      <c r="AZ123" s="49"/>
      <c r="BA123" s="49"/>
      <c r="BC123">
        <v>10</v>
      </c>
      <c r="BD123">
        <v>1</v>
      </c>
      <c r="BE123" s="49"/>
      <c r="BF123" s="49">
        <v>7</v>
      </c>
      <c r="BG123" s="49">
        <v>3</v>
      </c>
      <c r="BH123" s="49"/>
      <c r="BI123" s="49"/>
      <c r="BJ123">
        <v>6</v>
      </c>
      <c r="BU123">
        <v>1</v>
      </c>
      <c r="CC123">
        <v>11</v>
      </c>
      <c r="CE123">
        <v>8</v>
      </c>
      <c r="CF123">
        <v>7</v>
      </c>
      <c r="CH123">
        <v>4</v>
      </c>
      <c r="CJ123">
        <v>13</v>
      </c>
      <c r="CN123">
        <v>4</v>
      </c>
    </row>
    <row r="124" spans="1:84" ht="12.75">
      <c r="A124" s="1" t="s">
        <v>243</v>
      </c>
      <c r="B124" s="55"/>
      <c r="C124" s="55">
        <v>0.13</v>
      </c>
      <c r="D124" s="55">
        <v>0.17</v>
      </c>
      <c r="E124" s="55">
        <v>0.04</v>
      </c>
      <c r="F124" s="53">
        <v>0.029000000000000005</v>
      </c>
      <c r="G124" s="53">
        <v>0.4784808242426205</v>
      </c>
      <c r="H124" s="37">
        <f t="shared" si="18"/>
        <v>0.045794878683585276</v>
      </c>
      <c r="I124" s="39">
        <v>0.06872852233676978</v>
      </c>
      <c r="J124" s="39">
        <v>0.04796163069544365</v>
      </c>
      <c r="K124" s="39">
        <v>0.06648936170212767</v>
      </c>
      <c r="L124" s="39"/>
      <c r="M124" s="47">
        <f t="shared" si="19"/>
        <v>0.4743659916073708</v>
      </c>
      <c r="N124" s="28">
        <f t="shared" si="21"/>
        <v>2</v>
      </c>
      <c r="O124" s="48">
        <f t="shared" si="14"/>
        <v>26</v>
      </c>
      <c r="P124" s="28">
        <f t="shared" si="20"/>
        <v>3.389830508474576</v>
      </c>
      <c r="Q124" s="49"/>
      <c r="R124" s="49"/>
      <c r="S124" s="49">
        <v>25</v>
      </c>
      <c r="T124" s="49"/>
      <c r="U124" s="49"/>
      <c r="V124" s="49"/>
      <c r="W124" s="60"/>
      <c r="X124" s="60"/>
      <c r="Y124" s="60"/>
      <c r="Z124" s="60"/>
      <c r="AA124" s="60"/>
      <c r="AB124" s="60"/>
      <c r="AC124" s="60"/>
      <c r="AE124" s="49"/>
      <c r="AV124" s="49"/>
      <c r="CF124">
        <v>1</v>
      </c>
    </row>
    <row r="125" spans="1:29" ht="12.75">
      <c r="A125" s="1" t="s">
        <v>244</v>
      </c>
      <c r="B125" s="55">
        <v>0.01</v>
      </c>
      <c r="C125" s="55">
        <v>0.02</v>
      </c>
      <c r="D125" s="55"/>
      <c r="E125" s="55">
        <v>0.02</v>
      </c>
      <c r="F125" s="53"/>
      <c r="G125" s="36" t="s">
        <v>126</v>
      </c>
      <c r="H125" s="37"/>
      <c r="I125" s="39"/>
      <c r="J125" s="39"/>
      <c r="K125" s="39"/>
      <c r="L125" s="39"/>
      <c r="M125" s="47">
        <f t="shared" si="19"/>
        <v>0</v>
      </c>
      <c r="N125" s="28">
        <f t="shared" si="21"/>
        <v>0</v>
      </c>
      <c r="O125" s="48">
        <f t="shared" si="14"/>
        <v>0</v>
      </c>
      <c r="P125" s="28">
        <f t="shared" si="20"/>
        <v>0</v>
      </c>
      <c r="Q125" s="49"/>
      <c r="R125" s="49"/>
      <c r="S125" s="49"/>
      <c r="T125" s="49"/>
      <c r="U125" s="49"/>
      <c r="V125" s="49"/>
      <c r="W125" s="60"/>
      <c r="X125" s="60"/>
      <c r="Y125" s="60"/>
      <c r="Z125" s="60"/>
      <c r="AA125" s="60"/>
      <c r="AB125" s="60"/>
      <c r="AC125" s="60"/>
    </row>
    <row r="126" spans="1:95" ht="12.75">
      <c r="A126" s="1" t="s">
        <v>245</v>
      </c>
      <c r="B126" s="55">
        <v>0.81</v>
      </c>
      <c r="C126" s="53">
        <v>8.3</v>
      </c>
      <c r="D126" s="53">
        <v>5.35</v>
      </c>
      <c r="E126" s="55">
        <v>12.55</v>
      </c>
      <c r="F126" s="53">
        <v>12.014049601959583</v>
      </c>
      <c r="G126" s="53">
        <v>6.144239361702128</v>
      </c>
      <c r="H126" s="37">
        <f>(I126+J126+K126+L126)/4</f>
        <v>2.8646017610807926</v>
      </c>
      <c r="I126" s="39">
        <v>9.209621993127149</v>
      </c>
      <c r="J126" s="39">
        <v>1.6626698641087134</v>
      </c>
      <c r="K126" s="39">
        <v>0.46542553191489366</v>
      </c>
      <c r="L126" s="39">
        <v>0.1206896551724138</v>
      </c>
      <c r="M126" s="47">
        <f t="shared" si="19"/>
        <v>23.70005473453749</v>
      </c>
      <c r="N126" s="28">
        <f t="shared" si="21"/>
        <v>41</v>
      </c>
      <c r="O126" s="48">
        <f t="shared" si="14"/>
        <v>1299</v>
      </c>
      <c r="P126" s="28">
        <f t="shared" si="20"/>
        <v>69.49152542372882</v>
      </c>
      <c r="Q126" s="49">
        <v>72</v>
      </c>
      <c r="R126" s="49">
        <v>85</v>
      </c>
      <c r="S126" s="49">
        <v>15</v>
      </c>
      <c r="T126" s="49"/>
      <c r="U126" s="49"/>
      <c r="V126" s="49"/>
      <c r="W126" s="49"/>
      <c r="X126" s="49"/>
      <c r="Y126" s="49">
        <v>47</v>
      </c>
      <c r="Z126" s="49">
        <v>12</v>
      </c>
      <c r="AA126" s="49"/>
      <c r="AB126" s="49">
        <v>1</v>
      </c>
      <c r="AC126" s="49"/>
      <c r="AD126">
        <v>8</v>
      </c>
      <c r="AE126" s="49"/>
      <c r="AF126" s="49">
        <v>38</v>
      </c>
      <c r="AG126" s="49"/>
      <c r="AH126" s="49"/>
      <c r="AI126" s="49">
        <v>33</v>
      </c>
      <c r="AJ126" s="49"/>
      <c r="AK126" s="49">
        <v>1</v>
      </c>
      <c r="AM126" s="49">
        <v>9</v>
      </c>
      <c r="AO126">
        <v>45</v>
      </c>
      <c r="AP126" s="49">
        <v>1</v>
      </c>
      <c r="AQ126">
        <v>10</v>
      </c>
      <c r="AR126" s="49"/>
      <c r="AS126" s="49"/>
      <c r="AT126" s="49"/>
      <c r="AU126" s="49">
        <v>52</v>
      </c>
      <c r="AW126" s="49"/>
      <c r="AX126">
        <v>163</v>
      </c>
      <c r="AZ126">
        <v>9</v>
      </c>
      <c r="BA126">
        <v>6</v>
      </c>
      <c r="BB126">
        <v>36</v>
      </c>
      <c r="BC126">
        <v>61</v>
      </c>
      <c r="BD126">
        <v>18</v>
      </c>
      <c r="BE126">
        <v>5</v>
      </c>
      <c r="BG126" s="49">
        <v>23</v>
      </c>
      <c r="BI126">
        <v>1</v>
      </c>
      <c r="BJ126">
        <v>8</v>
      </c>
      <c r="BK126">
        <v>229</v>
      </c>
      <c r="BL126">
        <v>2</v>
      </c>
      <c r="BV126">
        <v>100</v>
      </c>
      <c r="BW126">
        <v>2</v>
      </c>
      <c r="CC126">
        <v>12</v>
      </c>
      <c r="CE126">
        <v>62</v>
      </c>
      <c r="CF126">
        <v>1</v>
      </c>
      <c r="CG126">
        <v>1</v>
      </c>
      <c r="CH126">
        <v>1</v>
      </c>
      <c r="CI126">
        <v>1</v>
      </c>
      <c r="CJ126">
        <v>3</v>
      </c>
      <c r="CK126">
        <v>4</v>
      </c>
      <c r="CL126">
        <v>1</v>
      </c>
      <c r="CN126">
        <v>1</v>
      </c>
      <c r="CO126">
        <v>70</v>
      </c>
      <c r="CQ126">
        <v>50</v>
      </c>
    </row>
    <row r="127" spans="1:29" ht="12.75">
      <c r="A127" s="1" t="s">
        <v>246</v>
      </c>
      <c r="B127" s="55"/>
      <c r="C127" s="55">
        <v>0.02</v>
      </c>
      <c r="D127" s="55">
        <v>0.01</v>
      </c>
      <c r="E127" s="55">
        <v>0.04</v>
      </c>
      <c r="F127" s="53">
        <v>0.035123698714023266</v>
      </c>
      <c r="G127" s="53">
        <v>0.050887890587382</v>
      </c>
      <c r="H127" s="37">
        <f>(I127+J127+K127+L127)/4</f>
        <v>0.004295532646048111</v>
      </c>
      <c r="I127" s="39">
        <v>0.017182130584192445</v>
      </c>
      <c r="J127" s="39"/>
      <c r="K127" s="39"/>
      <c r="L127" s="39"/>
      <c r="M127" s="47">
        <f t="shared" si="19"/>
        <v>0.018244845831052722</v>
      </c>
      <c r="N127" s="28">
        <f t="shared" si="21"/>
        <v>1</v>
      </c>
      <c r="O127" s="48">
        <f t="shared" si="14"/>
        <v>1</v>
      </c>
      <c r="P127" s="28">
        <f t="shared" si="20"/>
        <v>1.694915254237288</v>
      </c>
      <c r="Q127" s="49"/>
      <c r="R127" s="49">
        <v>1</v>
      </c>
      <c r="S127" s="49"/>
      <c r="T127" s="49"/>
      <c r="U127" s="49"/>
      <c r="V127" s="49"/>
      <c r="W127" s="60"/>
      <c r="X127" s="60"/>
      <c r="Y127" s="60"/>
      <c r="Z127" s="60"/>
      <c r="AA127" s="60"/>
      <c r="AB127" s="60"/>
      <c r="AC127" s="60"/>
    </row>
    <row r="128" spans="1:96" ht="12.75">
      <c r="A128" s="1" t="s">
        <v>247</v>
      </c>
      <c r="B128" s="55">
        <v>1.67</v>
      </c>
      <c r="C128" s="55">
        <v>1.03</v>
      </c>
      <c r="D128" s="55">
        <v>0.65</v>
      </c>
      <c r="E128" s="55">
        <v>1.08</v>
      </c>
      <c r="F128" s="53">
        <v>1.0915664421310471</v>
      </c>
      <c r="G128" s="53">
        <v>0.5609611643322523</v>
      </c>
      <c r="H128" s="37">
        <f>(I128+J128+K128+L128)/4</f>
        <v>0.9955552657434605</v>
      </c>
      <c r="I128" s="39">
        <v>2.1477663230240553</v>
      </c>
      <c r="J128" s="39">
        <v>0.1918465227817746</v>
      </c>
      <c r="K128" s="39">
        <v>1.2632978723404258</v>
      </c>
      <c r="L128" s="39">
        <v>0.3793103448275862</v>
      </c>
      <c r="M128" s="47">
        <f t="shared" si="19"/>
        <v>2.0799124247400105</v>
      </c>
      <c r="N128" s="28">
        <f t="shared" si="21"/>
        <v>26</v>
      </c>
      <c r="O128" s="48">
        <f t="shared" si="14"/>
        <v>114</v>
      </c>
      <c r="P128" s="28">
        <f t="shared" si="20"/>
        <v>44.067796610169495</v>
      </c>
      <c r="Q128" s="49"/>
      <c r="R128" s="49"/>
      <c r="S128" s="49">
        <v>13</v>
      </c>
      <c r="T128" s="49"/>
      <c r="U128" s="49"/>
      <c r="V128" s="49"/>
      <c r="W128" s="60">
        <v>9</v>
      </c>
      <c r="X128" s="60"/>
      <c r="Y128" s="60"/>
      <c r="Z128" s="60"/>
      <c r="AA128" s="60"/>
      <c r="AB128" s="60"/>
      <c r="AC128" s="60"/>
      <c r="AF128">
        <v>2</v>
      </c>
      <c r="AI128">
        <v>3</v>
      </c>
      <c r="AK128">
        <v>1</v>
      </c>
      <c r="AM128">
        <v>2</v>
      </c>
      <c r="AO128">
        <v>2</v>
      </c>
      <c r="AP128">
        <v>3</v>
      </c>
      <c r="AU128">
        <v>1</v>
      </c>
      <c r="AX128">
        <v>1</v>
      </c>
      <c r="BC128">
        <v>2</v>
      </c>
      <c r="BD128">
        <v>13</v>
      </c>
      <c r="BE128">
        <v>11</v>
      </c>
      <c r="BG128">
        <v>8</v>
      </c>
      <c r="BJ128">
        <v>4</v>
      </c>
      <c r="BL128">
        <v>8</v>
      </c>
      <c r="BN128">
        <v>2</v>
      </c>
      <c r="BW128">
        <v>6</v>
      </c>
      <c r="CD128">
        <v>4</v>
      </c>
      <c r="CE128">
        <v>2</v>
      </c>
      <c r="CF128">
        <v>1</v>
      </c>
      <c r="CJ128">
        <v>3</v>
      </c>
      <c r="CN128">
        <v>7</v>
      </c>
      <c r="CO128">
        <v>2</v>
      </c>
      <c r="CP128">
        <v>2</v>
      </c>
      <c r="CR128">
        <v>2</v>
      </c>
    </row>
    <row r="129" spans="1:93" ht="12.75">
      <c r="A129" s="1" t="s">
        <v>248</v>
      </c>
      <c r="B129" s="55">
        <v>1.78</v>
      </c>
      <c r="C129" s="55">
        <v>1.25</v>
      </c>
      <c r="D129" s="55">
        <v>1.32</v>
      </c>
      <c r="E129" s="55">
        <v>2.57</v>
      </c>
      <c r="F129" s="53">
        <v>1.7375460298020005</v>
      </c>
      <c r="G129" s="53">
        <v>0.27507340898789606</v>
      </c>
      <c r="H129" s="37">
        <f>(I129+J129+K129+L129)/4</f>
        <v>0.3441330532532624</v>
      </c>
      <c r="I129" s="39">
        <v>0.4982817869415809</v>
      </c>
      <c r="J129" s="39">
        <v>0.25579536370903283</v>
      </c>
      <c r="K129" s="39">
        <v>0.41555851063829796</v>
      </c>
      <c r="L129" s="39">
        <v>0.20689655172413793</v>
      </c>
      <c r="M129" s="47">
        <f t="shared" si="19"/>
        <v>0.6750592957489507</v>
      </c>
      <c r="N129" s="28">
        <f t="shared" si="21"/>
        <v>10</v>
      </c>
      <c r="O129" s="48">
        <f t="shared" si="14"/>
        <v>37</v>
      </c>
      <c r="P129" s="28">
        <f t="shared" si="20"/>
        <v>16.949152542372882</v>
      </c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E129">
        <v>2</v>
      </c>
      <c r="AI129">
        <v>1</v>
      </c>
      <c r="AX129">
        <v>6</v>
      </c>
      <c r="BA129">
        <v>3</v>
      </c>
      <c r="BB129">
        <v>6</v>
      </c>
      <c r="BF129">
        <v>2</v>
      </c>
      <c r="CC129">
        <v>8</v>
      </c>
      <c r="CF129">
        <v>6</v>
      </c>
      <c r="CL129">
        <v>2</v>
      </c>
      <c r="CO129">
        <v>1</v>
      </c>
    </row>
    <row r="130" spans="1:29" ht="12.75">
      <c r="A130" s="56" t="s">
        <v>249</v>
      </c>
      <c r="B130" s="55"/>
      <c r="C130" s="55"/>
      <c r="D130" s="55"/>
      <c r="E130" s="55"/>
      <c r="F130" s="53"/>
      <c r="G130" s="36" t="s">
        <v>126</v>
      </c>
      <c r="H130" s="37"/>
      <c r="I130" s="39"/>
      <c r="J130" s="39"/>
      <c r="K130" s="39"/>
      <c r="L130" s="39"/>
      <c r="M130" s="47">
        <f t="shared" si="19"/>
        <v>0</v>
      </c>
      <c r="N130" s="28">
        <f t="shared" si="21"/>
        <v>0</v>
      </c>
      <c r="O130" s="48">
        <f t="shared" si="14"/>
        <v>0</v>
      </c>
      <c r="P130" s="28">
        <f t="shared" si="20"/>
        <v>0</v>
      </c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35" ht="12.75">
      <c r="A131" s="1" t="s">
        <v>250</v>
      </c>
      <c r="B131" s="55"/>
      <c r="C131" s="55">
        <v>0.06</v>
      </c>
      <c r="D131" s="55">
        <v>0.17</v>
      </c>
      <c r="E131" s="55">
        <v>0.09</v>
      </c>
      <c r="F131" s="53">
        <v>0.07512369871402327</v>
      </c>
      <c r="G131" s="53">
        <v>0.2485972239097595</v>
      </c>
      <c r="H131" s="37">
        <f>(I131+J131+K131+L131)/4</f>
        <v>0.2860572110834375</v>
      </c>
      <c r="I131" s="39">
        <v>0.22336769759450176</v>
      </c>
      <c r="J131" s="39">
        <v>0.17585931254996007</v>
      </c>
      <c r="K131" s="39">
        <v>0.3656914893617022</v>
      </c>
      <c r="L131" s="39">
        <v>0.3793103448275862</v>
      </c>
      <c r="M131" s="47">
        <f t="shared" si="19"/>
        <v>0.018244845831052722</v>
      </c>
      <c r="N131" s="28">
        <f t="shared" si="21"/>
        <v>1</v>
      </c>
      <c r="O131" s="48">
        <f t="shared" si="14"/>
        <v>1</v>
      </c>
      <c r="P131" s="28">
        <f t="shared" si="20"/>
        <v>1.694915254237288</v>
      </c>
      <c r="Q131" s="49"/>
      <c r="R131" s="49"/>
      <c r="S131" s="49"/>
      <c r="T131" s="49"/>
      <c r="U131" s="49"/>
      <c r="V131" s="49"/>
      <c r="W131" s="60"/>
      <c r="X131" s="60"/>
      <c r="Y131" s="60"/>
      <c r="Z131" s="60"/>
      <c r="AA131" s="60"/>
      <c r="AB131" s="60"/>
      <c r="AC131" s="60"/>
      <c r="AI131">
        <v>1</v>
      </c>
    </row>
    <row r="132" spans="1:96" ht="12.75">
      <c r="A132" s="1" t="s">
        <v>251</v>
      </c>
      <c r="B132" s="55">
        <v>5.43</v>
      </c>
      <c r="C132" s="55">
        <v>8.82</v>
      </c>
      <c r="D132" s="53">
        <v>9.37</v>
      </c>
      <c r="E132" s="55">
        <v>11.53</v>
      </c>
      <c r="F132" s="53">
        <v>8.355452337211677</v>
      </c>
      <c r="G132" s="53">
        <v>7.244171645244483</v>
      </c>
      <c r="H132" s="37">
        <f>(I132+J132+K132+L132)/4</f>
        <v>8.336778101505075</v>
      </c>
      <c r="I132" s="39">
        <v>5.395189003436427</v>
      </c>
      <c r="J132" s="39">
        <v>2.6858513189448447</v>
      </c>
      <c r="K132" s="39">
        <v>9.059175531914894</v>
      </c>
      <c r="L132" s="39">
        <v>16.20689655172414</v>
      </c>
      <c r="M132" s="47">
        <f t="shared" si="19"/>
        <v>9.140667761357415</v>
      </c>
      <c r="N132" s="28">
        <f t="shared" si="21"/>
        <v>54</v>
      </c>
      <c r="O132" s="48">
        <f t="shared" si="14"/>
        <v>501</v>
      </c>
      <c r="P132" s="28">
        <f t="shared" si="20"/>
        <v>91.52542372881356</v>
      </c>
      <c r="Q132" s="49">
        <v>20</v>
      </c>
      <c r="R132" s="49">
        <v>12</v>
      </c>
      <c r="S132" s="49">
        <v>10</v>
      </c>
      <c r="T132" s="49"/>
      <c r="U132" s="49">
        <v>3</v>
      </c>
      <c r="V132" s="49"/>
      <c r="W132" s="49">
        <v>18</v>
      </c>
      <c r="X132" s="49">
        <v>7</v>
      </c>
      <c r="Y132" s="49">
        <v>5</v>
      </c>
      <c r="Z132" s="49">
        <v>8</v>
      </c>
      <c r="AA132" s="49"/>
      <c r="AB132" s="49"/>
      <c r="AC132" s="49">
        <v>2</v>
      </c>
      <c r="AD132" s="49">
        <v>5</v>
      </c>
      <c r="AE132" s="49"/>
      <c r="AF132" s="49">
        <v>8</v>
      </c>
      <c r="AG132" s="49"/>
      <c r="AH132" s="49"/>
      <c r="AI132" s="49">
        <v>15</v>
      </c>
      <c r="AJ132" s="49"/>
      <c r="AK132" s="49">
        <v>8</v>
      </c>
      <c r="AL132" s="49"/>
      <c r="AM132" s="49">
        <v>23</v>
      </c>
      <c r="AN132" s="49"/>
      <c r="AO132" s="49">
        <v>8</v>
      </c>
      <c r="AP132" s="49">
        <v>4</v>
      </c>
      <c r="AQ132" s="49">
        <v>17</v>
      </c>
      <c r="AR132" s="49"/>
      <c r="AS132" s="49"/>
      <c r="AT132" s="49"/>
      <c r="AU132" s="49">
        <v>7</v>
      </c>
      <c r="AV132" s="49">
        <v>5</v>
      </c>
      <c r="AW132" s="49"/>
      <c r="AX132" s="49"/>
      <c r="AY132" s="49">
        <v>7</v>
      </c>
      <c r="AZ132" s="49">
        <v>4</v>
      </c>
      <c r="BA132" s="49">
        <v>2</v>
      </c>
      <c r="BB132" s="49">
        <v>1</v>
      </c>
      <c r="BC132">
        <v>10</v>
      </c>
      <c r="BD132">
        <v>9</v>
      </c>
      <c r="BE132" s="49">
        <v>4</v>
      </c>
      <c r="BF132" s="49">
        <v>1</v>
      </c>
      <c r="BG132" s="49">
        <v>8</v>
      </c>
      <c r="BH132" s="49"/>
      <c r="BI132" s="49">
        <v>18</v>
      </c>
      <c r="BJ132" s="49">
        <v>11</v>
      </c>
      <c r="BK132" s="49">
        <v>12</v>
      </c>
      <c r="BL132">
        <v>16</v>
      </c>
      <c r="BM132">
        <v>44</v>
      </c>
      <c r="BN132" s="49">
        <v>1</v>
      </c>
      <c r="BO132" s="49"/>
      <c r="BQ132">
        <v>5</v>
      </c>
      <c r="BV132">
        <v>7</v>
      </c>
      <c r="BW132">
        <v>7</v>
      </c>
      <c r="BY132">
        <v>1</v>
      </c>
      <c r="CA132">
        <v>4</v>
      </c>
      <c r="CC132">
        <v>17</v>
      </c>
      <c r="CD132">
        <v>8</v>
      </c>
      <c r="CE132">
        <v>43</v>
      </c>
      <c r="CF132">
        <v>2</v>
      </c>
      <c r="CG132">
        <v>11</v>
      </c>
      <c r="CH132">
        <v>2</v>
      </c>
      <c r="CI132">
        <v>22</v>
      </c>
      <c r="CJ132">
        <v>2</v>
      </c>
      <c r="CK132">
        <v>2</v>
      </c>
      <c r="CL132">
        <v>4</v>
      </c>
      <c r="CN132">
        <v>10</v>
      </c>
      <c r="CO132">
        <v>3</v>
      </c>
      <c r="CP132">
        <v>10</v>
      </c>
      <c r="CQ132">
        <v>7</v>
      </c>
      <c r="CR132">
        <v>1</v>
      </c>
    </row>
    <row r="133" spans="1:29" ht="12.75">
      <c r="A133" s="1" t="s">
        <v>252</v>
      </c>
      <c r="B133" s="55"/>
      <c r="C133" s="14" t="s">
        <v>126</v>
      </c>
      <c r="D133" s="25"/>
      <c r="E133" s="55">
        <v>0.01</v>
      </c>
      <c r="F133" s="36" t="s">
        <v>126</v>
      </c>
      <c r="G133" s="36" t="s">
        <v>126</v>
      </c>
      <c r="H133" s="37">
        <f>(I133+J133+K133+L133)/4</f>
        <v>0.003996802557953638</v>
      </c>
      <c r="I133" s="39"/>
      <c r="J133" s="39">
        <v>0.015987210231814552</v>
      </c>
      <c r="K133" s="39"/>
      <c r="L133" s="39"/>
      <c r="M133" s="47">
        <f t="shared" si="19"/>
        <v>0</v>
      </c>
      <c r="N133" s="28">
        <f t="shared" si="21"/>
        <v>0</v>
      </c>
      <c r="O133" s="48">
        <f t="shared" si="14"/>
        <v>0</v>
      </c>
      <c r="P133" s="28">
        <f t="shared" si="20"/>
        <v>0</v>
      </c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35" ht="12.75">
      <c r="A134" s="1" t="s">
        <v>253</v>
      </c>
      <c r="B134" s="55"/>
      <c r="C134" s="14" t="s">
        <v>126</v>
      </c>
      <c r="D134" s="14" t="s">
        <v>126</v>
      </c>
      <c r="E134" s="55">
        <v>0.04</v>
      </c>
      <c r="F134" s="36" t="s">
        <v>126</v>
      </c>
      <c r="G134" s="53">
        <v>0.013106631287605197</v>
      </c>
      <c r="H134" s="37">
        <f>(I134+J134+K134+L134)/4</f>
        <v>0.10244163379993301</v>
      </c>
      <c r="I134" s="39">
        <v>0.08591065292096221</v>
      </c>
      <c r="J134" s="39">
        <v>0.015987210231814552</v>
      </c>
      <c r="K134" s="39">
        <v>0.06648936170212767</v>
      </c>
      <c r="L134" s="39">
        <v>0.2413793103448276</v>
      </c>
      <c r="M134" s="47">
        <f t="shared" si="19"/>
        <v>0.018244845831052722</v>
      </c>
      <c r="N134" s="28">
        <f t="shared" si="21"/>
        <v>1</v>
      </c>
      <c r="O134" s="48">
        <f t="shared" si="14"/>
        <v>1</v>
      </c>
      <c r="P134" s="28">
        <f t="shared" si="20"/>
        <v>1.694915254237288</v>
      </c>
      <c r="Q134" s="49"/>
      <c r="R134" s="49"/>
      <c r="S134" s="49"/>
      <c r="T134" s="49"/>
      <c r="U134" s="49"/>
      <c r="V134" s="49"/>
      <c r="W134" s="61"/>
      <c r="X134" s="61"/>
      <c r="Y134" s="61"/>
      <c r="Z134" s="60"/>
      <c r="AA134" s="60"/>
      <c r="AB134" s="60"/>
      <c r="AC134" s="60"/>
      <c r="AI134">
        <v>1</v>
      </c>
    </row>
    <row r="135" spans="1:62" ht="12.75">
      <c r="A135" s="1" t="s">
        <v>254</v>
      </c>
      <c r="B135" s="55">
        <v>0.13</v>
      </c>
      <c r="C135" s="55">
        <v>0.21</v>
      </c>
      <c r="D135" s="55">
        <v>0.02</v>
      </c>
      <c r="E135" s="55">
        <v>0.28</v>
      </c>
      <c r="F135" s="53">
        <v>0.008041232904674423</v>
      </c>
      <c r="G135" s="53">
        <v>0.021501483628722035</v>
      </c>
      <c r="H135" s="37">
        <f>(I135+J135+K135+L135)/4</f>
        <v>0.02121258033244839</v>
      </c>
      <c r="I135" s="39">
        <v>0.03436426116838489</v>
      </c>
      <c r="J135" s="39"/>
      <c r="K135" s="39">
        <v>0.033244680851063836</v>
      </c>
      <c r="L135" s="39">
        <v>0.017241379310344827</v>
      </c>
      <c r="M135" s="47">
        <f aca="true" t="shared" si="22" ref="M135:M141">O135*10/$M$4</f>
        <v>0.018244845831052722</v>
      </c>
      <c r="N135" s="28">
        <f t="shared" si="21"/>
        <v>1</v>
      </c>
      <c r="O135" s="48">
        <f t="shared" si="14"/>
        <v>1</v>
      </c>
      <c r="P135" s="28">
        <f aca="true" t="shared" si="23" ref="P135:P141">N135*100/N$4</f>
        <v>1.694915254237288</v>
      </c>
      <c r="Q135" s="49"/>
      <c r="R135" s="49"/>
      <c r="S135" s="49"/>
      <c r="T135" s="49"/>
      <c r="U135" s="49"/>
      <c r="V135" s="49"/>
      <c r="W135" s="60"/>
      <c r="X135" s="60"/>
      <c r="Y135" s="60"/>
      <c r="Z135" s="60"/>
      <c r="AA135" s="60"/>
      <c r="AB135" s="60"/>
      <c r="AC135" s="60"/>
      <c r="BJ135">
        <v>1</v>
      </c>
    </row>
    <row r="136" spans="1:29" ht="12.75">
      <c r="A136" s="1" t="s">
        <v>255</v>
      </c>
      <c r="B136" s="55"/>
      <c r="C136" s="55"/>
      <c r="D136" s="55"/>
      <c r="E136" s="55"/>
      <c r="F136" s="53"/>
      <c r="G136" s="36" t="s">
        <v>126</v>
      </c>
      <c r="H136" s="37"/>
      <c r="I136" s="39"/>
      <c r="J136" s="39"/>
      <c r="K136" s="39"/>
      <c r="L136" s="39"/>
      <c r="M136" s="47">
        <f t="shared" si="22"/>
        <v>0</v>
      </c>
      <c r="N136" s="28">
        <f t="shared" si="21"/>
        <v>0</v>
      </c>
      <c r="O136" s="48">
        <f t="shared" si="14"/>
        <v>0</v>
      </c>
      <c r="P136" s="28">
        <f t="shared" si="23"/>
        <v>0</v>
      </c>
      <c r="Q136" s="49"/>
      <c r="R136" s="49"/>
      <c r="S136" s="49"/>
      <c r="T136" s="49"/>
      <c r="U136" s="49"/>
      <c r="V136" s="49"/>
      <c r="W136" s="60"/>
      <c r="X136" s="60"/>
      <c r="Y136" s="60"/>
      <c r="Z136" s="60"/>
      <c r="AA136" s="60"/>
      <c r="AB136" s="60"/>
      <c r="AC136" s="60"/>
    </row>
    <row r="137" spans="1:95" ht="12.75">
      <c r="A137" s="1" t="s">
        <v>256</v>
      </c>
      <c r="B137" s="55">
        <v>71.14</v>
      </c>
      <c r="C137" s="55">
        <v>68.17</v>
      </c>
      <c r="D137" s="55">
        <v>59.32</v>
      </c>
      <c r="E137" s="55">
        <v>35.38</v>
      </c>
      <c r="F137" s="53">
        <v>39.59990651153297</v>
      </c>
      <c r="G137" s="53">
        <v>39.55497074468085</v>
      </c>
      <c r="H137" s="37">
        <f>(I137+J137+K137+L137)/4</f>
        <v>30.43289851860409</v>
      </c>
      <c r="I137" s="39">
        <v>27.955326460481103</v>
      </c>
      <c r="J137" s="39">
        <v>19.232613908872906</v>
      </c>
      <c r="K137" s="39">
        <v>40.957446808510646</v>
      </c>
      <c r="L137" s="39">
        <v>33.58620689655172</v>
      </c>
      <c r="M137" s="47">
        <f t="shared" si="22"/>
        <v>31.928480204342264</v>
      </c>
      <c r="N137" s="28">
        <f t="shared" si="21"/>
        <v>53</v>
      </c>
      <c r="O137" s="48">
        <f>SUM(Q137:CR137)</f>
        <v>1750</v>
      </c>
      <c r="P137" s="28">
        <f t="shared" si="23"/>
        <v>89.83050847457628</v>
      </c>
      <c r="Q137" s="49">
        <v>15</v>
      </c>
      <c r="R137" s="49">
        <v>32</v>
      </c>
      <c r="S137" s="49">
        <v>161</v>
      </c>
      <c r="T137" s="49"/>
      <c r="U137" s="49">
        <v>1</v>
      </c>
      <c r="V137" s="49"/>
      <c r="W137" s="49">
        <v>22</v>
      </c>
      <c r="X137" s="49">
        <v>2</v>
      </c>
      <c r="Y137" s="49">
        <v>73</v>
      </c>
      <c r="Z137" s="49">
        <v>5</v>
      </c>
      <c r="AA137" s="49"/>
      <c r="AB137" s="49"/>
      <c r="AC137" s="49">
        <v>41</v>
      </c>
      <c r="AD137" s="49">
        <v>16</v>
      </c>
      <c r="AE137" s="49">
        <v>39</v>
      </c>
      <c r="AF137" s="49">
        <v>12</v>
      </c>
      <c r="AG137" s="49">
        <v>16</v>
      </c>
      <c r="AH137" s="49"/>
      <c r="AI137" s="49">
        <v>14</v>
      </c>
      <c r="AJ137" s="49"/>
      <c r="AK137" s="49">
        <v>4</v>
      </c>
      <c r="AL137" s="49"/>
      <c r="AM137" s="49">
        <v>48</v>
      </c>
      <c r="AN137" s="49"/>
      <c r="AO137" s="49">
        <v>105</v>
      </c>
      <c r="AP137" s="49">
        <v>47</v>
      </c>
      <c r="AQ137" s="49">
        <v>35</v>
      </c>
      <c r="AR137" s="49"/>
      <c r="AS137" s="49"/>
      <c r="AT137" s="49"/>
      <c r="AU137" s="49">
        <v>14</v>
      </c>
      <c r="AV137" s="49">
        <v>2</v>
      </c>
      <c r="AW137" s="49"/>
      <c r="AX137" s="49"/>
      <c r="AY137" s="49">
        <v>162</v>
      </c>
      <c r="AZ137" s="49">
        <v>3</v>
      </c>
      <c r="BA137" s="49">
        <v>140</v>
      </c>
      <c r="BB137" s="49"/>
      <c r="BC137" s="49">
        <v>12</v>
      </c>
      <c r="BD137" s="49"/>
      <c r="BE137" s="49">
        <v>89</v>
      </c>
      <c r="BF137" s="49"/>
      <c r="BG137" s="49">
        <v>80</v>
      </c>
      <c r="BH137" s="49"/>
      <c r="BI137" s="49">
        <v>19</v>
      </c>
      <c r="BJ137" s="49">
        <v>14</v>
      </c>
      <c r="BK137" s="49">
        <v>56</v>
      </c>
      <c r="BL137">
        <v>121</v>
      </c>
      <c r="BM137" s="49">
        <v>7</v>
      </c>
      <c r="BN137" s="49">
        <v>76</v>
      </c>
      <c r="BO137" s="49"/>
      <c r="BP137" s="49"/>
      <c r="BQ137">
        <v>4</v>
      </c>
      <c r="BR137" s="49"/>
      <c r="BT137" s="49"/>
      <c r="BU137">
        <v>7</v>
      </c>
      <c r="BV137">
        <v>4</v>
      </c>
      <c r="BW137">
        <v>106</v>
      </c>
      <c r="BY137">
        <v>18</v>
      </c>
      <c r="CA137">
        <v>4</v>
      </c>
      <c r="CC137">
        <v>2</v>
      </c>
      <c r="CD137">
        <v>25</v>
      </c>
      <c r="CE137">
        <v>1</v>
      </c>
      <c r="CF137">
        <v>23</v>
      </c>
      <c r="CG137">
        <v>13</v>
      </c>
      <c r="CH137">
        <v>1</v>
      </c>
      <c r="CI137">
        <v>4</v>
      </c>
      <c r="CJ137">
        <v>1</v>
      </c>
      <c r="CK137">
        <v>1</v>
      </c>
      <c r="CL137">
        <v>8</v>
      </c>
      <c r="CN137">
        <v>3</v>
      </c>
      <c r="CO137">
        <v>23</v>
      </c>
      <c r="CP137">
        <v>10</v>
      </c>
      <c r="CQ137">
        <v>9</v>
      </c>
    </row>
    <row r="138" spans="1:61" ht="12.75">
      <c r="A138" s="56" t="s">
        <v>257</v>
      </c>
      <c r="B138" s="62"/>
      <c r="C138" s="62"/>
      <c r="D138" s="62"/>
      <c r="E138" s="62"/>
      <c r="F138" s="63"/>
      <c r="G138" s="36" t="s">
        <v>126</v>
      </c>
      <c r="H138" s="37"/>
      <c r="I138" s="39"/>
      <c r="J138" s="39"/>
      <c r="K138" s="39"/>
      <c r="L138" s="39"/>
      <c r="M138" s="47">
        <f t="shared" si="22"/>
        <v>0</v>
      </c>
      <c r="N138" s="28">
        <f t="shared" si="21"/>
        <v>0</v>
      </c>
      <c r="O138" s="48">
        <f>SUM(Q138:CR138)</f>
        <v>0</v>
      </c>
      <c r="P138" s="28">
        <f t="shared" si="23"/>
        <v>0</v>
      </c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</row>
    <row r="139" spans="1:49" ht="12.75">
      <c r="A139" s="1" t="s">
        <v>258</v>
      </c>
      <c r="B139" s="62"/>
      <c r="C139" s="62"/>
      <c r="D139" s="62"/>
      <c r="E139" s="62"/>
      <c r="F139" s="63"/>
      <c r="G139" s="36" t="s">
        <v>126</v>
      </c>
      <c r="H139" s="37"/>
      <c r="I139" s="39"/>
      <c r="J139" s="39"/>
      <c r="K139" s="39"/>
      <c r="L139" s="39"/>
      <c r="M139" s="47">
        <f t="shared" si="22"/>
        <v>0</v>
      </c>
      <c r="N139" s="28">
        <f t="shared" si="21"/>
        <v>0</v>
      </c>
      <c r="O139" s="48">
        <f>SUM(Q139:CR139)</f>
        <v>0</v>
      </c>
      <c r="P139" s="28">
        <f t="shared" si="23"/>
        <v>0</v>
      </c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2.75">
      <c r="A140" s="56" t="s">
        <v>259</v>
      </c>
      <c r="B140" s="62"/>
      <c r="C140" s="62"/>
      <c r="D140" s="62"/>
      <c r="E140" s="62"/>
      <c r="F140" s="63"/>
      <c r="G140" s="53"/>
      <c r="H140" s="37">
        <f>(I140+J140+K140+L140)/4</f>
        <v>0.004295532646048111</v>
      </c>
      <c r="I140" s="39">
        <v>0.017182130584192445</v>
      </c>
      <c r="J140" s="39"/>
      <c r="K140" s="39"/>
      <c r="L140" s="39"/>
      <c r="M140" s="47">
        <f t="shared" si="22"/>
        <v>0</v>
      </c>
      <c r="N140" s="28">
        <f t="shared" si="21"/>
        <v>0</v>
      </c>
      <c r="O140" s="48">
        <f>SUM(Q140:CR140)</f>
        <v>0</v>
      </c>
      <c r="P140" s="28">
        <f t="shared" si="23"/>
        <v>0</v>
      </c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P140" s="49"/>
      <c r="AQ140" s="49"/>
      <c r="AR140" s="49"/>
      <c r="AS140" s="49"/>
      <c r="AT140" s="49"/>
      <c r="AU140" s="49"/>
      <c r="AV140" s="49"/>
      <c r="AW140" s="49"/>
    </row>
    <row r="141" spans="1:22" ht="13.5" thickBot="1">
      <c r="A141" s="1" t="s">
        <v>260</v>
      </c>
      <c r="B141" s="62"/>
      <c r="C141" s="17" t="s">
        <v>126</v>
      </c>
      <c r="D141" s="63">
        <v>0.07</v>
      </c>
      <c r="E141" s="62">
        <v>0.35</v>
      </c>
      <c r="F141" s="63">
        <v>0.1742061645233721</v>
      </c>
      <c r="G141" s="53">
        <v>0.02284581085020048</v>
      </c>
      <c r="H141" s="104">
        <f>(I141+J141+K141+L141)/4</f>
        <v>0.02583244460244105</v>
      </c>
      <c r="I141" s="39">
        <v>0.03436426116838489</v>
      </c>
      <c r="J141" s="39"/>
      <c r="K141" s="39"/>
      <c r="L141" s="39">
        <v>0.06896551724137931</v>
      </c>
      <c r="M141" s="47">
        <f t="shared" si="22"/>
        <v>0.018244845831052722</v>
      </c>
      <c r="N141" s="64">
        <f t="shared" si="21"/>
        <v>1</v>
      </c>
      <c r="O141" s="101">
        <f>SUM(Q141:CR141)</f>
        <v>1</v>
      </c>
      <c r="P141" s="27">
        <f t="shared" si="23"/>
        <v>1.694915254237288</v>
      </c>
      <c r="Q141" s="49"/>
      <c r="R141" s="49"/>
      <c r="S141" s="49">
        <v>1</v>
      </c>
      <c r="T141" s="49"/>
      <c r="U141" s="49"/>
      <c r="V141" s="49"/>
    </row>
    <row r="142" spans="1:22" ht="13.5" thickBot="1">
      <c r="A142" s="1" t="s">
        <v>261</v>
      </c>
      <c r="B142" s="65">
        <f aca="true" t="shared" si="24" ref="B142:G142">SUM(B5:B141)</f>
        <v>356.23999999999995</v>
      </c>
      <c r="C142" s="65">
        <f t="shared" si="24"/>
        <v>322.36000000000007</v>
      </c>
      <c r="D142" s="65">
        <f t="shared" si="24"/>
        <v>350.39</v>
      </c>
      <c r="E142" s="65">
        <f t="shared" si="24"/>
        <v>346.9599999999999</v>
      </c>
      <c r="F142" s="65">
        <f t="shared" si="24"/>
        <v>422.3323324720295</v>
      </c>
      <c r="G142" s="102">
        <f t="shared" si="24"/>
        <v>515.7838413965392</v>
      </c>
      <c r="H142" s="105">
        <f>(I142+J142+K142+L142)/4</f>
        <v>576.552872106657</v>
      </c>
      <c r="I142" s="103">
        <v>716.5979381443302</v>
      </c>
      <c r="J142" s="65">
        <v>524.2685851318945</v>
      </c>
      <c r="K142" s="65">
        <v>580.5518617021277</v>
      </c>
      <c r="L142" s="65">
        <v>484.7931034482759</v>
      </c>
      <c r="M142" s="65">
        <f>SUM(M5:M141)</f>
        <v>528.4984491881045</v>
      </c>
      <c r="N142" s="38"/>
      <c r="O142" s="66">
        <f>SUM(O5:O141)</f>
        <v>28967</v>
      </c>
      <c r="P142" s="66"/>
      <c r="Q142" s="67"/>
      <c r="R142" s="67"/>
      <c r="S142" s="68"/>
      <c r="T142" s="68"/>
      <c r="U142" s="68"/>
      <c r="V142" s="68"/>
    </row>
    <row r="143" spans="1:22" ht="12.75">
      <c r="A143" s="1" t="s">
        <v>262</v>
      </c>
      <c r="B143" s="1">
        <f aca="true" t="shared" si="25" ref="B143:G143">COUNTIF(B5:B141,"&gt;0")</f>
        <v>56</v>
      </c>
      <c r="C143" s="1">
        <f t="shared" si="25"/>
        <v>76</v>
      </c>
      <c r="D143" s="1">
        <f t="shared" si="25"/>
        <v>79</v>
      </c>
      <c r="E143" s="1">
        <f t="shared" si="25"/>
        <v>95</v>
      </c>
      <c r="F143" s="1">
        <f t="shared" si="25"/>
        <v>89</v>
      </c>
      <c r="G143" s="1">
        <f t="shared" si="25"/>
        <v>104</v>
      </c>
      <c r="H143" s="66">
        <f>(I143+J143+K143+L143)/4</f>
        <v>90.75</v>
      </c>
      <c r="I143" s="1">
        <v>102</v>
      </c>
      <c r="J143" s="1">
        <v>88</v>
      </c>
      <c r="K143" s="1">
        <v>94</v>
      </c>
      <c r="L143" s="1">
        <v>79</v>
      </c>
      <c r="M143" s="1">
        <f>COUNTIF(M5:M141,"&gt;0")</f>
        <v>95</v>
      </c>
      <c r="N143" s="67"/>
      <c r="O143" s="67"/>
      <c r="P143" s="67"/>
      <c r="Q143" s="67"/>
      <c r="R143" s="67"/>
      <c r="S143" s="68"/>
      <c r="T143" s="68"/>
      <c r="U143" s="68"/>
      <c r="V143" s="68"/>
    </row>
    <row r="144" spans="1:22" ht="12.75">
      <c r="A144" s="1" t="s">
        <v>262</v>
      </c>
      <c r="B144" s="69">
        <f aca="true" t="shared" si="26" ref="B144:H144">COUNTA(B5:B141)</f>
        <v>57</v>
      </c>
      <c r="C144" s="69">
        <f t="shared" si="26"/>
        <v>91</v>
      </c>
      <c r="D144" s="69">
        <f t="shared" si="26"/>
        <v>93</v>
      </c>
      <c r="E144" s="69">
        <f t="shared" si="26"/>
        <v>102</v>
      </c>
      <c r="F144" s="69">
        <f t="shared" si="26"/>
        <v>104</v>
      </c>
      <c r="G144" s="69">
        <f t="shared" si="26"/>
        <v>127</v>
      </c>
      <c r="H144" s="69">
        <f t="shared" si="26"/>
        <v>117</v>
      </c>
      <c r="I144" s="1"/>
      <c r="J144" s="1"/>
      <c r="K144" s="1"/>
      <c r="L144" s="1"/>
      <c r="M144" s="1"/>
      <c r="N144" s="67"/>
      <c r="O144" s="67"/>
      <c r="P144" s="67"/>
      <c r="Q144" s="67"/>
      <c r="R144" s="67"/>
      <c r="S144" s="68"/>
      <c r="T144" s="68"/>
      <c r="U144" s="68"/>
      <c r="V144" s="68"/>
    </row>
    <row r="145" spans="14:96" ht="12.75">
      <c r="N145" s="1" t="s">
        <v>263</v>
      </c>
      <c r="Q145" s="70">
        <f aca="true" t="shared" si="27" ref="Q145:AV145">SUM(Q5:Q141)</f>
        <v>354</v>
      </c>
      <c r="R145" s="70">
        <f t="shared" si="27"/>
        <v>548</v>
      </c>
      <c r="S145" s="70">
        <f t="shared" si="27"/>
        <v>611</v>
      </c>
      <c r="T145" s="70">
        <f t="shared" si="27"/>
        <v>0</v>
      </c>
      <c r="U145" s="70">
        <f t="shared" si="27"/>
        <v>1852</v>
      </c>
      <c r="V145" s="70">
        <f t="shared" si="27"/>
        <v>0</v>
      </c>
      <c r="W145" s="70">
        <f t="shared" si="27"/>
        <v>289</v>
      </c>
      <c r="X145" s="70">
        <f t="shared" si="27"/>
        <v>326</v>
      </c>
      <c r="Y145" s="70">
        <f t="shared" si="27"/>
        <v>421</v>
      </c>
      <c r="Z145" s="70">
        <f t="shared" si="27"/>
        <v>335</v>
      </c>
      <c r="AA145" s="70">
        <f t="shared" si="27"/>
        <v>0</v>
      </c>
      <c r="AB145" s="70">
        <f t="shared" si="27"/>
        <v>570</v>
      </c>
      <c r="AC145" s="70">
        <f t="shared" si="27"/>
        <v>119</v>
      </c>
      <c r="AD145" s="70">
        <f t="shared" si="27"/>
        <v>452</v>
      </c>
      <c r="AE145" s="70">
        <f t="shared" si="27"/>
        <v>293</v>
      </c>
      <c r="AF145" s="70">
        <f t="shared" si="27"/>
        <v>245</v>
      </c>
      <c r="AG145" s="70">
        <f t="shared" si="27"/>
        <v>432</v>
      </c>
      <c r="AH145" s="70">
        <f t="shared" si="27"/>
        <v>0</v>
      </c>
      <c r="AI145" s="70">
        <f t="shared" si="27"/>
        <v>532</v>
      </c>
      <c r="AJ145" s="70">
        <f t="shared" si="27"/>
        <v>0</v>
      </c>
      <c r="AK145" s="70">
        <f t="shared" si="27"/>
        <v>224</v>
      </c>
      <c r="AL145" s="70">
        <f t="shared" si="27"/>
        <v>0</v>
      </c>
      <c r="AM145" s="70">
        <f t="shared" si="27"/>
        <v>767</v>
      </c>
      <c r="AN145" s="70">
        <f t="shared" si="27"/>
        <v>0</v>
      </c>
      <c r="AO145" s="70">
        <f t="shared" si="27"/>
        <v>240</v>
      </c>
      <c r="AP145" s="70">
        <f t="shared" si="27"/>
        <v>380</v>
      </c>
      <c r="AQ145" s="70">
        <f t="shared" si="27"/>
        <v>708</v>
      </c>
      <c r="AR145" s="70">
        <f t="shared" si="27"/>
        <v>0</v>
      </c>
      <c r="AS145" s="70">
        <f t="shared" si="27"/>
        <v>0</v>
      </c>
      <c r="AT145" s="70">
        <f t="shared" si="27"/>
        <v>0</v>
      </c>
      <c r="AU145" s="70">
        <f t="shared" si="27"/>
        <v>750</v>
      </c>
      <c r="AV145" s="70">
        <f t="shared" si="27"/>
        <v>670</v>
      </c>
      <c r="AW145" s="70">
        <f aca="true" t="shared" si="28" ref="AW145:CE145">SUM(AW5:AW141)</f>
        <v>0</v>
      </c>
      <c r="AX145" s="70">
        <f t="shared" si="28"/>
        <v>526</v>
      </c>
      <c r="AY145" s="70">
        <f t="shared" si="28"/>
        <v>655</v>
      </c>
      <c r="AZ145" s="70">
        <f t="shared" si="28"/>
        <v>578</v>
      </c>
      <c r="BA145" s="70">
        <f t="shared" si="28"/>
        <v>481</v>
      </c>
      <c r="BB145" s="70">
        <f t="shared" si="28"/>
        <v>234</v>
      </c>
      <c r="BC145" s="70">
        <f>SUM(BC5:BC141)</f>
        <v>270</v>
      </c>
      <c r="BD145" s="70">
        <f>SUM(BD5:BD141)</f>
        <v>220</v>
      </c>
      <c r="BE145" s="70">
        <f t="shared" si="28"/>
        <v>505</v>
      </c>
      <c r="BF145" s="70">
        <f t="shared" si="28"/>
        <v>324</v>
      </c>
      <c r="BG145" s="70">
        <f t="shared" si="28"/>
        <v>624</v>
      </c>
      <c r="BH145" s="70">
        <f t="shared" si="28"/>
        <v>0</v>
      </c>
      <c r="BI145" s="70">
        <f t="shared" si="28"/>
        <v>844</v>
      </c>
      <c r="BJ145" s="70">
        <f t="shared" si="28"/>
        <v>870</v>
      </c>
      <c r="BK145" s="70">
        <f t="shared" si="28"/>
        <v>762</v>
      </c>
      <c r="BL145" s="70">
        <f t="shared" si="28"/>
        <v>629</v>
      </c>
      <c r="BM145" s="70">
        <f t="shared" si="28"/>
        <v>237</v>
      </c>
      <c r="BN145" s="70">
        <f t="shared" si="28"/>
        <v>696</v>
      </c>
      <c r="BO145" s="70">
        <f t="shared" si="28"/>
        <v>0</v>
      </c>
      <c r="BP145" s="70">
        <f t="shared" si="28"/>
        <v>0</v>
      </c>
      <c r="BQ145" s="70">
        <f t="shared" si="28"/>
        <v>111</v>
      </c>
      <c r="BR145" s="70">
        <f t="shared" si="28"/>
        <v>0</v>
      </c>
      <c r="BS145" s="70">
        <f t="shared" si="28"/>
        <v>0</v>
      </c>
      <c r="BT145" s="70">
        <f t="shared" si="28"/>
        <v>0</v>
      </c>
      <c r="BU145" s="70">
        <f t="shared" si="28"/>
        <v>336</v>
      </c>
      <c r="BV145" s="70">
        <f t="shared" si="28"/>
        <v>529</v>
      </c>
      <c r="BW145" s="70">
        <f t="shared" si="28"/>
        <v>763</v>
      </c>
      <c r="BX145" s="70">
        <f t="shared" si="28"/>
        <v>0</v>
      </c>
      <c r="BY145" s="70">
        <f>SUM(BY5:BY141)</f>
        <v>215</v>
      </c>
      <c r="BZ145" s="70">
        <f t="shared" si="28"/>
        <v>0</v>
      </c>
      <c r="CA145" s="70">
        <f t="shared" si="28"/>
        <v>382</v>
      </c>
      <c r="CB145" s="70">
        <f t="shared" si="28"/>
        <v>0</v>
      </c>
      <c r="CC145" s="70">
        <f t="shared" si="28"/>
        <v>545</v>
      </c>
      <c r="CD145" s="70">
        <f t="shared" si="28"/>
        <v>645</v>
      </c>
      <c r="CE145" s="70">
        <f t="shared" si="28"/>
        <v>725</v>
      </c>
      <c r="CF145" s="70">
        <f aca="true" t="shared" si="29" ref="CF145:CR145">SUM(CF5:CF141)</f>
        <v>1012</v>
      </c>
      <c r="CG145" s="70">
        <f t="shared" si="29"/>
        <v>273</v>
      </c>
      <c r="CH145" s="70">
        <f t="shared" si="29"/>
        <v>252</v>
      </c>
      <c r="CI145" s="70">
        <f t="shared" si="29"/>
        <v>893</v>
      </c>
      <c r="CJ145" s="70">
        <f t="shared" si="29"/>
        <v>386</v>
      </c>
      <c r="CK145" s="70">
        <f t="shared" si="29"/>
        <v>171</v>
      </c>
      <c r="CL145" s="70">
        <f t="shared" si="29"/>
        <v>393</v>
      </c>
      <c r="CM145" s="70">
        <f t="shared" si="29"/>
        <v>0</v>
      </c>
      <c r="CN145" s="70">
        <f t="shared" si="29"/>
        <v>208</v>
      </c>
      <c r="CO145" s="70">
        <f t="shared" si="29"/>
        <v>943</v>
      </c>
      <c r="CP145" s="70">
        <f t="shared" si="29"/>
        <v>259</v>
      </c>
      <c r="CQ145" s="70">
        <f t="shared" si="29"/>
        <v>184</v>
      </c>
      <c r="CR145" s="70">
        <f t="shared" si="29"/>
        <v>60</v>
      </c>
    </row>
    <row r="146" spans="14:96" ht="12.75">
      <c r="N146" s="1" t="s">
        <v>264</v>
      </c>
      <c r="Q146" s="70">
        <f aca="true" t="shared" si="30" ref="Q146:AV146">COUNTIF(Q5:Q141,"&gt;0")</f>
        <v>23</v>
      </c>
      <c r="R146" s="70">
        <f t="shared" si="30"/>
        <v>31</v>
      </c>
      <c r="S146" s="70">
        <f t="shared" si="30"/>
        <v>35</v>
      </c>
      <c r="T146" s="70">
        <f t="shared" si="30"/>
        <v>0</v>
      </c>
      <c r="U146" s="70">
        <f t="shared" si="30"/>
        <v>29</v>
      </c>
      <c r="V146" s="70">
        <f t="shared" si="30"/>
        <v>0</v>
      </c>
      <c r="W146" s="70">
        <f t="shared" si="30"/>
        <v>27</v>
      </c>
      <c r="X146" s="70">
        <f t="shared" si="30"/>
        <v>24</v>
      </c>
      <c r="Y146" s="70">
        <f t="shared" si="30"/>
        <v>18</v>
      </c>
      <c r="Z146" s="70">
        <f t="shared" si="30"/>
        <v>21</v>
      </c>
      <c r="AA146" s="70">
        <f t="shared" si="30"/>
        <v>0</v>
      </c>
      <c r="AB146" s="70">
        <f t="shared" si="30"/>
        <v>37</v>
      </c>
      <c r="AC146" s="70">
        <f t="shared" si="30"/>
        <v>12</v>
      </c>
      <c r="AD146" s="70">
        <f t="shared" si="30"/>
        <v>18</v>
      </c>
      <c r="AE146" s="70">
        <f t="shared" si="30"/>
        <v>27</v>
      </c>
      <c r="AF146" s="70">
        <f t="shared" si="30"/>
        <v>20</v>
      </c>
      <c r="AG146" s="70">
        <f t="shared" si="30"/>
        <v>15</v>
      </c>
      <c r="AH146" s="70">
        <f t="shared" si="30"/>
        <v>0</v>
      </c>
      <c r="AI146" s="70">
        <f t="shared" si="30"/>
        <v>31</v>
      </c>
      <c r="AJ146" s="70">
        <f t="shared" si="30"/>
        <v>0</v>
      </c>
      <c r="AK146" s="70">
        <f t="shared" si="30"/>
        <v>23</v>
      </c>
      <c r="AL146" s="70">
        <f t="shared" si="30"/>
        <v>0</v>
      </c>
      <c r="AM146" s="70">
        <f t="shared" si="30"/>
        <v>31</v>
      </c>
      <c r="AN146" s="70">
        <f t="shared" si="30"/>
        <v>0</v>
      </c>
      <c r="AO146" s="70">
        <f t="shared" si="30"/>
        <v>17</v>
      </c>
      <c r="AP146" s="70">
        <f t="shared" si="30"/>
        <v>25</v>
      </c>
      <c r="AQ146" s="70">
        <f t="shared" si="30"/>
        <v>35</v>
      </c>
      <c r="AR146" s="70">
        <f t="shared" si="30"/>
        <v>0</v>
      </c>
      <c r="AS146" s="70">
        <f t="shared" si="30"/>
        <v>0</v>
      </c>
      <c r="AT146" s="70">
        <f t="shared" si="30"/>
        <v>0</v>
      </c>
      <c r="AU146" s="70">
        <f t="shared" si="30"/>
        <v>30</v>
      </c>
      <c r="AV146" s="70">
        <f t="shared" si="30"/>
        <v>23</v>
      </c>
      <c r="AW146" s="70">
        <f aca="true" t="shared" si="31" ref="AW146:CE146">COUNTIF(AW5:AW141,"&gt;0")</f>
        <v>0</v>
      </c>
      <c r="AX146" s="70">
        <f t="shared" si="31"/>
        <v>27</v>
      </c>
      <c r="AY146" s="70">
        <f t="shared" si="31"/>
        <v>24</v>
      </c>
      <c r="AZ146" s="70">
        <f t="shared" si="31"/>
        <v>17</v>
      </c>
      <c r="BA146" s="70">
        <f t="shared" si="31"/>
        <v>31</v>
      </c>
      <c r="BB146" s="70">
        <f t="shared" si="31"/>
        <v>19</v>
      </c>
      <c r="BC146" s="70">
        <f>COUNTIF(BC5:BC141,"&gt;0")</f>
        <v>19</v>
      </c>
      <c r="BD146" s="70">
        <f>COUNTIF(BD5:BD141,"&gt;0")</f>
        <v>22</v>
      </c>
      <c r="BE146" s="70">
        <f t="shared" si="31"/>
        <v>32</v>
      </c>
      <c r="BF146" s="70">
        <f t="shared" si="31"/>
        <v>27</v>
      </c>
      <c r="BG146" s="70">
        <f t="shared" si="31"/>
        <v>36</v>
      </c>
      <c r="BH146" s="70">
        <f t="shared" si="31"/>
        <v>0</v>
      </c>
      <c r="BI146" s="70">
        <f t="shared" si="31"/>
        <v>22</v>
      </c>
      <c r="BJ146" s="70">
        <f t="shared" si="31"/>
        <v>33</v>
      </c>
      <c r="BK146" s="70">
        <f t="shared" si="31"/>
        <v>25</v>
      </c>
      <c r="BL146" s="70">
        <f t="shared" si="31"/>
        <v>25</v>
      </c>
      <c r="BM146" s="70">
        <f t="shared" si="31"/>
        <v>18</v>
      </c>
      <c r="BN146" s="70">
        <f t="shared" si="31"/>
        <v>32</v>
      </c>
      <c r="BO146" s="70">
        <f t="shared" si="31"/>
        <v>0</v>
      </c>
      <c r="BP146" s="70">
        <f t="shared" si="31"/>
        <v>0</v>
      </c>
      <c r="BQ146" s="70">
        <f t="shared" si="31"/>
        <v>16</v>
      </c>
      <c r="BR146" s="70">
        <f t="shared" si="31"/>
        <v>0</v>
      </c>
      <c r="BS146" s="70">
        <f t="shared" si="31"/>
        <v>0</v>
      </c>
      <c r="BT146" s="70">
        <f t="shared" si="31"/>
        <v>0</v>
      </c>
      <c r="BU146" s="70">
        <f t="shared" si="31"/>
        <v>27</v>
      </c>
      <c r="BV146" s="70">
        <f t="shared" si="31"/>
        <v>18</v>
      </c>
      <c r="BW146" s="70">
        <f t="shared" si="31"/>
        <v>26</v>
      </c>
      <c r="BX146" s="70">
        <f t="shared" si="31"/>
        <v>0</v>
      </c>
      <c r="BY146" s="70">
        <f>COUNTIF(BY5:BY141,"&gt;0")</f>
        <v>13</v>
      </c>
      <c r="BZ146" s="70">
        <f t="shared" si="31"/>
        <v>0</v>
      </c>
      <c r="CA146" s="70">
        <f t="shared" si="31"/>
        <v>20</v>
      </c>
      <c r="CB146" s="70">
        <f t="shared" si="31"/>
        <v>0</v>
      </c>
      <c r="CC146" s="70">
        <f t="shared" si="31"/>
        <v>28</v>
      </c>
      <c r="CD146" s="70">
        <f t="shared" si="31"/>
        <v>26</v>
      </c>
      <c r="CE146" s="70">
        <f t="shared" si="31"/>
        <v>32</v>
      </c>
      <c r="CF146" s="70">
        <f aca="true" t="shared" si="32" ref="CF146:CR146">COUNTIF(CF5:CF141,"&gt;0")</f>
        <v>36</v>
      </c>
      <c r="CG146" s="70">
        <f t="shared" si="32"/>
        <v>18</v>
      </c>
      <c r="CH146" s="70">
        <f t="shared" si="32"/>
        <v>16</v>
      </c>
      <c r="CI146" s="70">
        <f t="shared" si="32"/>
        <v>36</v>
      </c>
      <c r="CJ146" s="70">
        <f t="shared" si="32"/>
        <v>26</v>
      </c>
      <c r="CK146" s="70">
        <f t="shared" si="32"/>
        <v>20</v>
      </c>
      <c r="CL146" s="70">
        <f t="shared" si="32"/>
        <v>27</v>
      </c>
      <c r="CM146" s="70">
        <f t="shared" si="32"/>
        <v>0</v>
      </c>
      <c r="CN146" s="70">
        <f t="shared" si="32"/>
        <v>25</v>
      </c>
      <c r="CO146" s="70">
        <f t="shared" si="32"/>
        <v>31</v>
      </c>
      <c r="CP146" s="70">
        <f t="shared" si="32"/>
        <v>22</v>
      </c>
      <c r="CQ146" s="70">
        <f t="shared" si="32"/>
        <v>20</v>
      </c>
      <c r="CR146" s="70">
        <f t="shared" si="32"/>
        <v>15</v>
      </c>
    </row>
    <row r="148" ht="12.75"/>
    <row r="149" ht="12.75"/>
    <row r="150" ht="12.75"/>
    <row r="151" ht="12.75"/>
    <row r="152" ht="12.75"/>
    <row r="153" ht="12.75"/>
    <row r="155" ht="12.75"/>
  </sheetData>
  <sheetProtection selectLockedCells="1" selectUnlockedCells="1"/>
  <mergeCells count="1">
    <mergeCell ref="I2:M2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5"/>
  <sheetViews>
    <sheetView workbookViewId="0" topLeftCell="A1">
      <pane xSplit="4" ySplit="4" topLeftCell="E8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8" sqref="F98"/>
    </sheetView>
  </sheetViews>
  <sheetFormatPr defaultColWidth="9.140625" defaultRowHeight="12.75"/>
  <cols>
    <col min="1" max="1" width="16.7109375" style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8" width="6.57421875" style="0" customWidth="1"/>
    <col min="9" max="16384" width="5.7109375" style="0" customWidth="1"/>
  </cols>
  <sheetData>
    <row r="1" ht="12.75">
      <c r="A1" s="1" t="s">
        <v>0</v>
      </c>
    </row>
    <row r="2" spans="1:7" s="11" customFormat="1" ht="105.75" customHeight="1">
      <c r="A2" s="3"/>
      <c r="B2" s="71" t="s">
        <v>265</v>
      </c>
      <c r="C2" s="71" t="s">
        <v>266</v>
      </c>
      <c r="D2" s="71" t="s">
        <v>267</v>
      </c>
      <c r="E2" s="72" t="s">
        <v>268</v>
      </c>
      <c r="F2" s="72" t="s">
        <v>269</v>
      </c>
      <c r="G2" s="73"/>
    </row>
    <row r="3" spans="1:7" s="21" customFormat="1" ht="12.75">
      <c r="A3" s="12"/>
      <c r="B3" s="12"/>
      <c r="C3" s="12"/>
      <c r="D3" s="74"/>
      <c r="E3" s="19"/>
      <c r="F3" s="19"/>
      <c r="G3" s="75"/>
    </row>
    <row r="4" spans="1:39" ht="12.75">
      <c r="A4" s="22" t="s">
        <v>124</v>
      </c>
      <c r="B4" s="22">
        <v>630</v>
      </c>
      <c r="C4" s="76">
        <v>583</v>
      </c>
      <c r="D4" s="77">
        <f>Perustaulukko!M4</f>
        <v>548.1000000000001</v>
      </c>
      <c r="E4" s="116">
        <f aca="true" t="shared" si="0" ref="E4:E35">IF(C4&gt;0,(D4/C4)*100,"")</f>
        <v>94.0137221269297</v>
      </c>
      <c r="F4" s="117">
        <f aca="true" t="shared" si="1" ref="F4:F35">IF(B4&gt;0,(D4/B4)*100,"")</f>
        <v>87.00000000000003</v>
      </c>
      <c r="G4" s="79"/>
      <c r="H4" s="31"/>
      <c r="I4" s="31"/>
      <c r="J4" s="31"/>
      <c r="K4" s="80"/>
      <c r="L4" s="81"/>
      <c r="M4" s="22"/>
      <c r="N4" s="22"/>
      <c r="O4" s="22"/>
      <c r="P4" s="30"/>
      <c r="Q4" s="30"/>
      <c r="R4" s="30"/>
      <c r="S4" s="30"/>
      <c r="T4" s="30"/>
      <c r="U4" s="30"/>
      <c r="V4" s="30"/>
      <c r="W4" s="30"/>
      <c r="X4" s="30"/>
      <c r="Y4" s="80"/>
      <c r="Z4" s="8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</row>
    <row r="5" spans="1:39" ht="12.75">
      <c r="A5" s="33" t="s">
        <v>125</v>
      </c>
      <c r="B5" s="82"/>
      <c r="C5" s="82"/>
      <c r="D5" s="83">
        <f>Perustaulukko!M5</f>
        <v>0</v>
      </c>
      <c r="E5" s="78">
        <f t="shared" si="0"/>
      </c>
      <c r="F5" s="78">
        <f t="shared" si="1"/>
      </c>
      <c r="G5" s="84"/>
      <c r="H5" s="50"/>
      <c r="I5" s="50"/>
      <c r="J5" s="50"/>
      <c r="K5" s="33"/>
      <c r="L5" s="85"/>
      <c r="M5" s="51"/>
      <c r="N5" s="51"/>
      <c r="O5" s="51"/>
      <c r="P5" s="29"/>
      <c r="Q5" s="29"/>
      <c r="R5" s="29"/>
      <c r="S5" s="29"/>
      <c r="T5" s="29"/>
      <c r="U5" s="29"/>
      <c r="V5" s="29"/>
      <c r="W5" s="29"/>
      <c r="X5" s="29"/>
      <c r="Y5" s="67"/>
      <c r="Z5" s="67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2"/>
    </row>
    <row r="6" spans="1:39" ht="12.75">
      <c r="A6" s="33" t="s">
        <v>127</v>
      </c>
      <c r="B6" s="51">
        <v>0.24</v>
      </c>
      <c r="C6" s="82"/>
      <c r="D6" s="83">
        <f>Perustaulukko!M6</f>
        <v>0</v>
      </c>
      <c r="E6" s="78">
        <f t="shared" si="0"/>
      </c>
      <c r="F6" s="78">
        <f t="shared" si="1"/>
        <v>0</v>
      </c>
      <c r="G6" s="84"/>
      <c r="H6" s="50"/>
      <c r="I6" s="50"/>
      <c r="J6" s="50"/>
      <c r="K6" s="33"/>
      <c r="L6" s="85"/>
      <c r="M6" s="51"/>
      <c r="N6" s="51"/>
      <c r="O6" s="51"/>
      <c r="P6" s="29"/>
      <c r="Q6" s="29"/>
      <c r="R6" s="29"/>
      <c r="S6" s="29"/>
      <c r="T6" s="29"/>
      <c r="U6" s="29"/>
      <c r="V6" s="29"/>
      <c r="W6" s="29"/>
      <c r="X6" s="29"/>
      <c r="Y6" s="67"/>
      <c r="Z6" s="67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2"/>
    </row>
    <row r="7" spans="1:39" ht="12.75">
      <c r="A7" s="33" t="s">
        <v>128</v>
      </c>
      <c r="B7" s="82">
        <v>0.48</v>
      </c>
      <c r="C7" s="82">
        <v>0.03</v>
      </c>
      <c r="D7" s="83">
        <f>Perustaulukko!M7</f>
        <v>0.10946907498631633</v>
      </c>
      <c r="E7" s="78">
        <f t="shared" si="0"/>
        <v>364.89691662105446</v>
      </c>
      <c r="F7" s="78">
        <f t="shared" si="1"/>
        <v>22.806057288815904</v>
      </c>
      <c r="G7" s="84"/>
      <c r="H7" s="50"/>
      <c r="I7" s="50"/>
      <c r="J7" s="50"/>
      <c r="K7" s="33"/>
      <c r="L7" s="85"/>
      <c r="M7" s="51"/>
      <c r="N7" s="51"/>
      <c r="O7" s="51"/>
      <c r="P7" s="29"/>
      <c r="Q7" s="29"/>
      <c r="R7" s="29"/>
      <c r="S7" s="29"/>
      <c r="T7" s="29"/>
      <c r="U7" s="29"/>
      <c r="V7" s="29"/>
      <c r="W7" s="29"/>
      <c r="X7" s="29"/>
      <c r="Y7" s="67"/>
      <c r="Z7" s="67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2"/>
    </row>
    <row r="8" spans="1:11" ht="12.75">
      <c r="A8" s="1" t="s">
        <v>129</v>
      </c>
      <c r="B8" s="86">
        <v>9.82</v>
      </c>
      <c r="C8" s="86">
        <v>1.29</v>
      </c>
      <c r="D8" s="83">
        <f>Perustaulukko!M8</f>
        <v>0.5838350665936871</v>
      </c>
      <c r="E8" s="78">
        <f t="shared" si="0"/>
        <v>45.25853229408427</v>
      </c>
      <c r="F8" s="78">
        <f t="shared" si="1"/>
        <v>5.945367276921457</v>
      </c>
      <c r="G8" s="87"/>
      <c r="K8" s="1"/>
    </row>
    <row r="9" spans="1:11" ht="12.75">
      <c r="A9" s="1" t="s">
        <v>130</v>
      </c>
      <c r="B9" s="86">
        <v>12.39</v>
      </c>
      <c r="C9" s="86">
        <v>6.78</v>
      </c>
      <c r="D9" s="83">
        <f>Perustaulukko!M9</f>
        <v>2.3353402663747485</v>
      </c>
      <c r="E9" s="78">
        <f t="shared" si="0"/>
        <v>34.44454670169245</v>
      </c>
      <c r="F9" s="78">
        <f t="shared" si="1"/>
        <v>18.848589720538726</v>
      </c>
      <c r="G9" s="87"/>
      <c r="K9" s="1"/>
    </row>
    <row r="10" spans="1:11" ht="12.75">
      <c r="A10" s="1" t="s">
        <v>131</v>
      </c>
      <c r="B10" s="86">
        <v>16.21</v>
      </c>
      <c r="C10" s="86">
        <v>0.19</v>
      </c>
      <c r="D10" s="83">
        <f>Perustaulukko!M10</f>
        <v>4.506476920270023</v>
      </c>
      <c r="E10" s="78">
        <f t="shared" si="0"/>
        <v>2371.829958036854</v>
      </c>
      <c r="F10" s="78">
        <f t="shared" si="1"/>
        <v>27.800597904195083</v>
      </c>
      <c r="G10" s="87"/>
      <c r="K10" s="1"/>
    </row>
    <row r="11" spans="1:11" ht="12.75">
      <c r="A11" s="1" t="s">
        <v>132</v>
      </c>
      <c r="B11" s="86"/>
      <c r="C11" s="86"/>
      <c r="D11" s="83">
        <f>Perustaulukko!M11</f>
        <v>0</v>
      </c>
      <c r="E11" s="78">
        <f t="shared" si="0"/>
      </c>
      <c r="F11" s="78">
        <f t="shared" si="1"/>
      </c>
      <c r="G11" s="87"/>
      <c r="K11" s="1"/>
    </row>
    <row r="12" spans="1:11" ht="12.75">
      <c r="A12" s="1" t="s">
        <v>133</v>
      </c>
      <c r="B12" s="86"/>
      <c r="C12" s="86"/>
      <c r="D12" s="83">
        <f>Perustaulukko!M12</f>
        <v>0.018244845831052722</v>
      </c>
      <c r="E12" s="78">
        <f t="shared" si="0"/>
      </c>
      <c r="F12" s="78">
        <f t="shared" si="1"/>
      </c>
      <c r="G12" s="87"/>
      <c r="K12" s="1"/>
    </row>
    <row r="13" spans="1:11" ht="12.75">
      <c r="A13" s="1" t="s">
        <v>134</v>
      </c>
      <c r="B13" s="86">
        <v>16.85</v>
      </c>
      <c r="C13" s="86"/>
      <c r="D13" s="83">
        <f>Perustaulukko!M13</f>
        <v>1.4595876664842178</v>
      </c>
      <c r="E13" s="78">
        <f t="shared" si="0"/>
      </c>
      <c r="F13" s="78">
        <f t="shared" si="1"/>
        <v>8.662241344119986</v>
      </c>
      <c r="G13" s="87"/>
      <c r="K13" s="1"/>
    </row>
    <row r="14" spans="1:11" ht="12.75">
      <c r="A14" s="1" t="s">
        <v>135</v>
      </c>
      <c r="B14" s="86">
        <v>0.08</v>
      </c>
      <c r="C14" s="86"/>
      <c r="D14" s="83">
        <f>Perustaulukko!M14</f>
        <v>2.973909870461594</v>
      </c>
      <c r="E14" s="78">
        <f t="shared" si="0"/>
      </c>
      <c r="F14" s="78">
        <f t="shared" si="1"/>
        <v>3717.387338076992</v>
      </c>
      <c r="G14" s="87"/>
      <c r="K14" s="1"/>
    </row>
    <row r="15" spans="1:11" ht="12.75">
      <c r="A15" s="1" t="s">
        <v>136</v>
      </c>
      <c r="B15" s="86">
        <v>11.31</v>
      </c>
      <c r="C15" s="86"/>
      <c r="D15" s="83">
        <f>Perustaulukko!M15</f>
        <v>0.529100529100529</v>
      </c>
      <c r="E15" s="78">
        <f t="shared" si="0"/>
      </c>
      <c r="F15" s="78">
        <f t="shared" si="1"/>
        <v>4.678165597705826</v>
      </c>
      <c r="G15" s="87"/>
      <c r="K15" s="56"/>
    </row>
    <row r="16" spans="1:11" ht="12.75">
      <c r="A16" s="1" t="s">
        <v>137</v>
      </c>
      <c r="B16" s="86">
        <v>1.68</v>
      </c>
      <c r="C16" s="86"/>
      <c r="D16" s="83">
        <f>Perustaulukko!M16</f>
        <v>0</v>
      </c>
      <c r="E16" s="78">
        <f t="shared" si="0"/>
      </c>
      <c r="F16" s="78">
        <f t="shared" si="1"/>
        <v>0</v>
      </c>
      <c r="G16" s="87"/>
      <c r="K16" s="56"/>
    </row>
    <row r="17" spans="1:11" ht="12.75">
      <c r="A17" s="1" t="s">
        <v>138</v>
      </c>
      <c r="B17" s="86">
        <v>0.14</v>
      </c>
      <c r="C17" s="86"/>
      <c r="D17" s="83">
        <f>Perustaulukko!M17</f>
        <v>0</v>
      </c>
      <c r="E17" s="78">
        <f t="shared" si="0"/>
      </c>
      <c r="F17" s="78">
        <f t="shared" si="1"/>
        <v>0</v>
      </c>
      <c r="G17" s="87"/>
      <c r="K17" s="56"/>
    </row>
    <row r="18" spans="1:11" ht="12.75">
      <c r="A18" s="1" t="s">
        <v>139</v>
      </c>
      <c r="B18" s="86">
        <v>0.65</v>
      </c>
      <c r="C18" s="86"/>
      <c r="D18" s="83">
        <f>Perustaulukko!M18</f>
        <v>0</v>
      </c>
      <c r="E18" s="78">
        <f t="shared" si="0"/>
      </c>
      <c r="F18" s="78">
        <f t="shared" si="1"/>
        <v>0</v>
      </c>
      <c r="G18" s="87"/>
      <c r="K18" s="56"/>
    </row>
    <row r="19" spans="1:11" ht="12.75">
      <c r="A19" s="1" t="s">
        <v>140</v>
      </c>
      <c r="B19" s="86">
        <v>17.82</v>
      </c>
      <c r="C19" s="86">
        <v>19.67</v>
      </c>
      <c r="D19" s="83">
        <f>Perustaulukko!M19</f>
        <v>11.767925561029006</v>
      </c>
      <c r="E19" s="78">
        <f t="shared" si="0"/>
        <v>59.826769501926826</v>
      </c>
      <c r="F19" s="78">
        <f t="shared" si="1"/>
        <v>66.03774164438275</v>
      </c>
      <c r="G19" s="87"/>
      <c r="K19" s="56"/>
    </row>
    <row r="20" spans="1:11" ht="12.75">
      <c r="A20" s="1" t="s">
        <v>141</v>
      </c>
      <c r="B20" s="86">
        <v>0.05</v>
      </c>
      <c r="C20" s="86"/>
      <c r="D20" s="83">
        <f>Perustaulukko!M20</f>
        <v>0.018244845831052722</v>
      </c>
      <c r="E20" s="78">
        <f t="shared" si="0"/>
      </c>
      <c r="F20" s="78">
        <f t="shared" si="1"/>
        <v>36.48969166210544</v>
      </c>
      <c r="G20" s="87"/>
      <c r="K20" s="56"/>
    </row>
    <row r="21" spans="1:11" ht="12.75">
      <c r="A21" s="1" t="s">
        <v>142</v>
      </c>
      <c r="B21" s="86">
        <v>9.84</v>
      </c>
      <c r="C21" s="86">
        <v>0.33</v>
      </c>
      <c r="D21" s="83">
        <f>Perustaulukko!M21</f>
        <v>4.670680532749497</v>
      </c>
      <c r="E21" s="78">
        <f t="shared" si="0"/>
        <v>1415.3577371968172</v>
      </c>
      <c r="F21" s="78">
        <f t="shared" si="1"/>
        <v>47.466265576722535</v>
      </c>
      <c r="G21" s="87"/>
      <c r="K21" s="1"/>
    </row>
    <row r="22" spans="1:11" ht="12.75">
      <c r="A22" s="1" t="s">
        <v>143</v>
      </c>
      <c r="B22" s="86">
        <v>0.03</v>
      </c>
      <c r="C22" s="86">
        <v>0.05</v>
      </c>
      <c r="D22" s="83">
        <f>Perustaulukko!M22</f>
        <v>0.29191753329684356</v>
      </c>
      <c r="E22" s="78">
        <f t="shared" si="0"/>
        <v>583.8350665936871</v>
      </c>
      <c r="F22" s="78">
        <f t="shared" si="1"/>
        <v>973.058444322812</v>
      </c>
      <c r="G22" s="87"/>
      <c r="K22" s="1"/>
    </row>
    <row r="23" spans="1:11" ht="12.75">
      <c r="A23" s="1" t="s">
        <v>144</v>
      </c>
      <c r="B23" s="86">
        <v>0.13</v>
      </c>
      <c r="C23" s="86"/>
      <c r="D23" s="83">
        <f>Perustaulukko!M23</f>
        <v>0.07297938332421089</v>
      </c>
      <c r="E23" s="78">
        <f t="shared" si="0"/>
      </c>
      <c r="F23" s="78">
        <f t="shared" si="1"/>
        <v>56.13798717246992</v>
      </c>
      <c r="G23" s="87"/>
      <c r="K23" s="1"/>
    </row>
    <row r="24" spans="1:11" ht="12.75">
      <c r="A24" s="56" t="s">
        <v>145</v>
      </c>
      <c r="B24" s="86"/>
      <c r="C24" s="86"/>
      <c r="D24" s="83">
        <f>Perustaulukko!M24</f>
        <v>0.018244845831052722</v>
      </c>
      <c r="E24" s="78">
        <f t="shared" si="0"/>
      </c>
      <c r="F24" s="78">
        <f t="shared" si="1"/>
      </c>
      <c r="G24" s="87"/>
      <c r="K24" s="1"/>
    </row>
    <row r="25" spans="1:11" ht="12.75">
      <c r="A25" s="1" t="s">
        <v>146</v>
      </c>
      <c r="B25" s="86">
        <v>1.13</v>
      </c>
      <c r="C25" s="86"/>
      <c r="D25" s="83">
        <f>Perustaulukko!M25</f>
        <v>0.018244845831052722</v>
      </c>
      <c r="E25" s="78">
        <f t="shared" si="0"/>
      </c>
      <c r="F25" s="78">
        <f t="shared" si="1"/>
        <v>1.614588126641834</v>
      </c>
      <c r="G25" s="87"/>
      <c r="K25" s="1"/>
    </row>
    <row r="26" spans="1:11" ht="12.75">
      <c r="A26" s="1" t="s">
        <v>147</v>
      </c>
      <c r="B26" s="86">
        <v>0.78</v>
      </c>
      <c r="C26" s="86"/>
      <c r="D26" s="83">
        <f>Perustaulukko!M26</f>
        <v>0</v>
      </c>
      <c r="E26" s="78">
        <f t="shared" si="0"/>
      </c>
      <c r="F26" s="78">
        <f t="shared" si="1"/>
        <v>0</v>
      </c>
      <c r="G26" s="87"/>
      <c r="K26" s="1"/>
    </row>
    <row r="27" spans="1:11" ht="12.75">
      <c r="A27" s="1" t="s">
        <v>148</v>
      </c>
      <c r="B27" s="86">
        <v>0.02</v>
      </c>
      <c r="C27" s="86"/>
      <c r="D27" s="83">
        <f>Perustaulukko!M27</f>
        <v>0.05473453749315817</v>
      </c>
      <c r="E27" s="78">
        <f t="shared" si="0"/>
      </c>
      <c r="F27" s="78">
        <f t="shared" si="1"/>
        <v>273.67268746579083</v>
      </c>
      <c r="G27" s="87"/>
      <c r="K27" s="1"/>
    </row>
    <row r="28" spans="1:11" ht="12.75">
      <c r="A28" s="1" t="s">
        <v>149</v>
      </c>
      <c r="B28" s="86">
        <v>20.99</v>
      </c>
      <c r="C28" s="86">
        <v>20.03</v>
      </c>
      <c r="D28" s="83">
        <f>Perustaulukko!M28</f>
        <v>25.706987775953287</v>
      </c>
      <c r="E28" s="78">
        <f t="shared" si="0"/>
        <v>128.34242524190358</v>
      </c>
      <c r="F28" s="78">
        <f t="shared" si="1"/>
        <v>122.47254776538013</v>
      </c>
      <c r="G28" s="87"/>
      <c r="K28" s="1"/>
    </row>
    <row r="29" spans="1:11" ht="12.75">
      <c r="A29" s="1" t="s">
        <v>150</v>
      </c>
      <c r="B29" s="86">
        <v>1.71</v>
      </c>
      <c r="C29" s="86">
        <v>0.55</v>
      </c>
      <c r="D29" s="83">
        <f>Perustaulukko!M29</f>
        <v>0</v>
      </c>
      <c r="E29" s="78">
        <f t="shared" si="0"/>
        <v>0</v>
      </c>
      <c r="F29" s="78">
        <f t="shared" si="1"/>
        <v>0</v>
      </c>
      <c r="G29" s="87"/>
      <c r="K29" s="1"/>
    </row>
    <row r="30" spans="1:11" ht="12.75">
      <c r="A30" s="1" t="s">
        <v>151</v>
      </c>
      <c r="B30" s="86">
        <v>0.03</v>
      </c>
      <c r="C30" s="86"/>
      <c r="D30" s="83">
        <f>Perustaulukko!M30</f>
        <v>0.018244845831052722</v>
      </c>
      <c r="E30" s="78">
        <f t="shared" si="0"/>
      </c>
      <c r="F30" s="78">
        <f t="shared" si="1"/>
        <v>60.81615277017575</v>
      </c>
      <c r="G30" s="87"/>
      <c r="K30" s="1"/>
    </row>
    <row r="31" spans="1:11" ht="12.75">
      <c r="A31" s="1" t="s">
        <v>152</v>
      </c>
      <c r="B31" s="86">
        <v>68.16</v>
      </c>
      <c r="C31" s="86">
        <v>17.54</v>
      </c>
      <c r="D31" s="83">
        <f>Perustaulukko!M31</f>
        <v>14.13975551906586</v>
      </c>
      <c r="E31" s="78">
        <f t="shared" si="0"/>
        <v>80.61434161383045</v>
      </c>
      <c r="F31" s="78">
        <f t="shared" si="1"/>
        <v>20.74494647750273</v>
      </c>
      <c r="G31" s="87"/>
      <c r="K31" s="1"/>
    </row>
    <row r="32" spans="1:11" ht="12.75">
      <c r="A32" s="1" t="s">
        <v>153</v>
      </c>
      <c r="B32" s="86">
        <v>3.44</v>
      </c>
      <c r="C32" s="86">
        <v>1.49</v>
      </c>
      <c r="D32" s="83">
        <f>Perustaulukko!M32</f>
        <v>1.3683634373289542</v>
      </c>
      <c r="E32" s="78">
        <f t="shared" si="0"/>
        <v>91.83647230395665</v>
      </c>
      <c r="F32" s="78">
        <f t="shared" si="1"/>
        <v>39.778006899097505</v>
      </c>
      <c r="G32" s="87"/>
      <c r="K32" s="1"/>
    </row>
    <row r="33" spans="1:11" ht="12.75">
      <c r="A33" s="1" t="s">
        <v>154</v>
      </c>
      <c r="B33" s="86">
        <v>0.19</v>
      </c>
      <c r="C33" s="86">
        <v>0.31</v>
      </c>
      <c r="D33" s="83">
        <f>Perustaulukko!M33</f>
        <v>0.21893814997263267</v>
      </c>
      <c r="E33" s="78">
        <f t="shared" si="0"/>
        <v>70.62520966859118</v>
      </c>
      <c r="F33" s="78">
        <f t="shared" si="1"/>
        <v>115.23060524875403</v>
      </c>
      <c r="G33" s="87"/>
      <c r="K33" s="1"/>
    </row>
    <row r="34" spans="1:11" ht="12.75">
      <c r="A34" s="1" t="s">
        <v>155</v>
      </c>
      <c r="B34" s="86">
        <v>0.33</v>
      </c>
      <c r="C34" s="86">
        <v>0.26</v>
      </c>
      <c r="D34" s="83">
        <f>Perustaulukko!M34</f>
        <v>0.25542784163473814</v>
      </c>
      <c r="E34" s="78">
        <f t="shared" si="0"/>
        <v>98.24147755182236</v>
      </c>
      <c r="F34" s="78">
        <f t="shared" si="1"/>
        <v>77.40237625295094</v>
      </c>
      <c r="G34" s="87"/>
      <c r="K34" s="1"/>
    </row>
    <row r="35" spans="1:11" ht="12.75">
      <c r="A35" s="1" t="s">
        <v>156</v>
      </c>
      <c r="B35" s="86">
        <v>0.03</v>
      </c>
      <c r="C35" s="86"/>
      <c r="D35" s="83">
        <f>Perustaulukko!M35</f>
        <v>0</v>
      </c>
      <c r="E35" s="78">
        <f t="shared" si="0"/>
      </c>
      <c r="F35" s="78">
        <f t="shared" si="1"/>
        <v>0</v>
      </c>
      <c r="G35" s="87"/>
      <c r="K35" s="1"/>
    </row>
    <row r="36" spans="1:11" ht="12.75">
      <c r="A36" s="1" t="s">
        <v>157</v>
      </c>
      <c r="B36" s="86">
        <v>0.49</v>
      </c>
      <c r="C36" s="86">
        <v>0.5</v>
      </c>
      <c r="D36" s="83">
        <f>Perustaulukko!M36</f>
        <v>0.529100529100529</v>
      </c>
      <c r="E36" s="78">
        <f aca="true" t="shared" si="2" ref="E36:E68">IF(C36&gt;0,(D36/C36)*100,"")</f>
        <v>105.8201058201058</v>
      </c>
      <c r="F36" s="78">
        <f aca="true" t="shared" si="3" ref="F36:F68">IF(B36&gt;0,(D36/B36)*100,"")</f>
        <v>107.97969981643449</v>
      </c>
      <c r="G36" s="87"/>
      <c r="K36" s="1"/>
    </row>
    <row r="37" spans="1:11" ht="12.75">
      <c r="A37" s="1" t="s">
        <v>158</v>
      </c>
      <c r="B37" s="86">
        <v>0.08</v>
      </c>
      <c r="C37" s="86">
        <v>0.05</v>
      </c>
      <c r="D37" s="83">
        <f>Perustaulukko!M37</f>
        <v>0.10946907498631633</v>
      </c>
      <c r="E37" s="78">
        <f t="shared" si="2"/>
        <v>218.93814997263266</v>
      </c>
      <c r="F37" s="78">
        <f t="shared" si="3"/>
        <v>136.83634373289541</v>
      </c>
      <c r="G37" s="87"/>
      <c r="K37" s="1"/>
    </row>
    <row r="38" spans="1:11" ht="12.75">
      <c r="A38" s="1" t="s">
        <v>159</v>
      </c>
      <c r="B38" s="86">
        <v>0.02</v>
      </c>
      <c r="C38" s="86"/>
      <c r="D38" s="83">
        <f>Perustaulukko!M38</f>
        <v>0.018244845831052722</v>
      </c>
      <c r="E38" s="78">
        <f t="shared" si="2"/>
      </c>
      <c r="F38" s="78">
        <f t="shared" si="3"/>
        <v>91.22422915526361</v>
      </c>
      <c r="G38" s="87"/>
      <c r="K38" s="1"/>
    </row>
    <row r="39" spans="1:11" ht="12.75">
      <c r="A39" s="1" t="s">
        <v>160</v>
      </c>
      <c r="B39" s="86"/>
      <c r="C39" s="86"/>
      <c r="D39" s="83">
        <f>Perustaulukko!M39</f>
        <v>0</v>
      </c>
      <c r="E39" s="78">
        <f t="shared" si="2"/>
      </c>
      <c r="F39" s="78">
        <f t="shared" si="3"/>
      </c>
      <c r="G39" s="87"/>
      <c r="K39" s="1"/>
    </row>
    <row r="40" spans="1:11" ht="12.75">
      <c r="A40" s="1" t="s">
        <v>161</v>
      </c>
      <c r="B40" s="86">
        <v>0.03</v>
      </c>
      <c r="C40" s="86">
        <v>0.02</v>
      </c>
      <c r="D40" s="83">
        <f>Perustaulukko!M40</f>
        <v>0</v>
      </c>
      <c r="E40" s="78">
        <f t="shared" si="2"/>
        <v>0</v>
      </c>
      <c r="F40" s="78">
        <f t="shared" si="3"/>
        <v>0</v>
      </c>
      <c r="G40" s="87"/>
      <c r="K40" s="1"/>
    </row>
    <row r="41" spans="1:11" ht="12.75">
      <c r="A41" s="1" t="s">
        <v>162</v>
      </c>
      <c r="B41" s="86"/>
      <c r="C41" s="86"/>
      <c r="D41" s="83">
        <f>Perustaulukko!M41</f>
        <v>0</v>
      </c>
      <c r="E41" s="78">
        <f t="shared" si="2"/>
      </c>
      <c r="F41" s="78">
        <f t="shared" si="3"/>
      </c>
      <c r="G41" s="87"/>
      <c r="K41" s="1"/>
    </row>
    <row r="42" spans="1:11" ht="12.75">
      <c r="A42" s="1" t="s">
        <v>163</v>
      </c>
      <c r="B42" s="86">
        <v>0.24</v>
      </c>
      <c r="C42" s="86">
        <v>0.24</v>
      </c>
      <c r="D42" s="83">
        <f>Perustaulukko!M42</f>
        <v>0.14595876664842178</v>
      </c>
      <c r="E42" s="78">
        <f t="shared" si="2"/>
        <v>60.81615277017575</v>
      </c>
      <c r="F42" s="78">
        <f t="shared" si="3"/>
        <v>60.81615277017575</v>
      </c>
      <c r="G42" s="87"/>
      <c r="H42" s="49"/>
      <c r="K42" s="1"/>
    </row>
    <row r="43" spans="1:11" ht="12.75">
      <c r="A43" s="1" t="s">
        <v>164</v>
      </c>
      <c r="B43" s="86">
        <v>0.95</v>
      </c>
      <c r="C43" s="86">
        <v>0.1</v>
      </c>
      <c r="D43" s="83">
        <f>Perustaulukko!M43</f>
        <v>0.036489691662105445</v>
      </c>
      <c r="E43" s="78">
        <f t="shared" si="2"/>
        <v>36.48969166210544</v>
      </c>
      <c r="F43" s="78">
        <f t="shared" si="3"/>
        <v>3.8410201749584676</v>
      </c>
      <c r="G43" s="87"/>
      <c r="K43" s="1"/>
    </row>
    <row r="44" spans="1:11" ht="12.75">
      <c r="A44" s="1" t="s">
        <v>165</v>
      </c>
      <c r="B44" s="86">
        <v>0.06</v>
      </c>
      <c r="C44" s="86">
        <v>0.02</v>
      </c>
      <c r="D44" s="83">
        <f>Perustaulukko!M44</f>
        <v>0.05473453749315817</v>
      </c>
      <c r="E44" s="78">
        <f t="shared" si="2"/>
        <v>273.67268746579083</v>
      </c>
      <c r="F44" s="78">
        <f t="shared" si="3"/>
        <v>91.22422915526361</v>
      </c>
      <c r="G44" s="87"/>
      <c r="K44" s="1"/>
    </row>
    <row r="45" spans="1:11" ht="12.75">
      <c r="A45" s="1" t="s">
        <v>166</v>
      </c>
      <c r="B45" s="86"/>
      <c r="C45" s="86">
        <v>0.12</v>
      </c>
      <c r="D45" s="83">
        <f>Perustaulukko!M45</f>
        <v>0.05473453749315817</v>
      </c>
      <c r="E45" s="78">
        <f t="shared" si="2"/>
        <v>45.61211457763181</v>
      </c>
      <c r="F45" s="78">
        <f t="shared" si="3"/>
      </c>
      <c r="G45" s="87"/>
      <c r="K45" s="1"/>
    </row>
    <row r="46" spans="1:11" ht="12.75">
      <c r="A46" s="1" t="s">
        <v>167</v>
      </c>
      <c r="B46" s="86">
        <v>1.65</v>
      </c>
      <c r="C46" s="86">
        <v>0.26</v>
      </c>
      <c r="D46" s="83">
        <f>Perustaulukko!M46</f>
        <v>0.34665207079000177</v>
      </c>
      <c r="E46" s="78">
        <f t="shared" si="2"/>
        <v>133.32771953461605</v>
      </c>
      <c r="F46" s="78">
        <f t="shared" si="3"/>
        <v>21.00921641151526</v>
      </c>
      <c r="G46" s="87"/>
      <c r="K46" s="1"/>
    </row>
    <row r="47" spans="1:11" ht="12.75">
      <c r="A47" s="1" t="s">
        <v>168</v>
      </c>
      <c r="B47" s="86">
        <v>0.94</v>
      </c>
      <c r="C47" s="86"/>
      <c r="D47" s="83">
        <f>Perustaulukko!M47</f>
        <v>0</v>
      </c>
      <c r="E47" s="78">
        <f t="shared" si="2"/>
      </c>
      <c r="F47" s="78">
        <f t="shared" si="3"/>
        <v>0</v>
      </c>
      <c r="G47" s="87"/>
      <c r="K47" s="1"/>
    </row>
    <row r="48" spans="1:11" ht="12.75">
      <c r="A48" s="1" t="s">
        <v>169</v>
      </c>
      <c r="B48" s="86">
        <v>0.02</v>
      </c>
      <c r="C48" s="86"/>
      <c r="D48" s="83">
        <f>Perustaulukko!M48</f>
        <v>0</v>
      </c>
      <c r="E48" s="78">
        <f t="shared" si="2"/>
      </c>
      <c r="F48" s="78">
        <f t="shared" si="3"/>
        <v>0</v>
      </c>
      <c r="G48" s="87"/>
      <c r="K48" s="56"/>
    </row>
    <row r="49" spans="1:11" ht="12.75">
      <c r="A49" s="1" t="s">
        <v>170</v>
      </c>
      <c r="B49" s="86"/>
      <c r="C49" s="86"/>
      <c r="D49" s="83">
        <f>Perustaulukko!M49</f>
        <v>0.21893814997263267</v>
      </c>
      <c r="E49" s="78">
        <f t="shared" si="2"/>
      </c>
      <c r="F49" s="78">
        <f t="shared" si="3"/>
      </c>
      <c r="G49" s="87"/>
      <c r="K49" s="56"/>
    </row>
    <row r="50" spans="1:11" ht="12.75">
      <c r="A50" s="1" t="s">
        <v>344</v>
      </c>
      <c r="B50" s="86"/>
      <c r="C50" s="86"/>
      <c r="D50" s="83">
        <f>Perustaulukko!M50</f>
        <v>0.018244845831052722</v>
      </c>
      <c r="E50" s="78"/>
      <c r="F50" s="78"/>
      <c r="G50" s="87"/>
      <c r="K50" s="56"/>
    </row>
    <row r="51" spans="1:11" ht="12.75">
      <c r="A51" s="1" t="s">
        <v>171</v>
      </c>
      <c r="B51" s="86"/>
      <c r="C51" s="86"/>
      <c r="D51" s="83">
        <f>Perustaulukko!M51</f>
        <v>0</v>
      </c>
      <c r="E51" s="78">
        <f t="shared" si="2"/>
      </c>
      <c r="F51" s="78">
        <f t="shared" si="3"/>
      </c>
      <c r="G51" s="87"/>
      <c r="K51" s="56"/>
    </row>
    <row r="52" spans="1:11" ht="12.75">
      <c r="A52" s="1" t="s">
        <v>172</v>
      </c>
      <c r="B52" s="86">
        <v>0.46</v>
      </c>
      <c r="C52" s="86"/>
      <c r="D52" s="83">
        <f>Perustaulukko!M52</f>
        <v>2.5360335705163286</v>
      </c>
      <c r="E52" s="78">
        <f t="shared" si="2"/>
      </c>
      <c r="F52" s="78">
        <f t="shared" si="3"/>
        <v>551.3116457644192</v>
      </c>
      <c r="G52" s="87"/>
      <c r="K52" s="1"/>
    </row>
    <row r="53" spans="1:11" ht="12.75">
      <c r="A53" s="1" t="s">
        <v>173</v>
      </c>
      <c r="B53" s="86"/>
      <c r="C53" s="86">
        <v>0.98</v>
      </c>
      <c r="D53" s="83">
        <f>Perustaulukko!M53</f>
        <v>0.14595876664842178</v>
      </c>
      <c r="E53" s="78">
        <f t="shared" si="2"/>
        <v>14.89375169881855</v>
      </c>
      <c r="F53" s="78">
        <f t="shared" si="3"/>
      </c>
      <c r="G53" s="87"/>
      <c r="K53" s="1"/>
    </row>
    <row r="54" spans="1:11" ht="12.75">
      <c r="A54" s="1" t="s">
        <v>270</v>
      </c>
      <c r="B54" s="86">
        <v>0.02</v>
      </c>
      <c r="C54" s="86"/>
      <c r="D54" s="83">
        <f>Perustaulukko!M54</f>
        <v>0</v>
      </c>
      <c r="E54" s="78">
        <f t="shared" si="2"/>
      </c>
      <c r="F54" s="78">
        <f t="shared" si="3"/>
        <v>0</v>
      </c>
      <c r="G54" s="87"/>
      <c r="K54" s="1"/>
    </row>
    <row r="55" spans="1:11" ht="12.75">
      <c r="A55" s="1" t="s">
        <v>175</v>
      </c>
      <c r="B55" s="86">
        <v>0.16</v>
      </c>
      <c r="C55" s="86"/>
      <c r="D55" s="83">
        <f>Perustaulukko!M55</f>
        <v>0.036489691662105445</v>
      </c>
      <c r="E55" s="78">
        <f t="shared" si="2"/>
      </c>
      <c r="F55" s="78">
        <f t="shared" si="3"/>
        <v>22.806057288815904</v>
      </c>
      <c r="G55" s="87"/>
      <c r="K55" s="1"/>
    </row>
    <row r="56" spans="1:11" ht="12.75">
      <c r="A56" s="1" t="s">
        <v>176</v>
      </c>
      <c r="B56" s="86"/>
      <c r="C56" s="86"/>
      <c r="D56" s="83">
        <f>Perustaulukko!M56</f>
        <v>0</v>
      </c>
      <c r="E56" s="78">
        <f t="shared" si="2"/>
      </c>
      <c r="F56" s="78">
        <f t="shared" si="3"/>
      </c>
      <c r="G56" s="87"/>
      <c r="K56" s="1"/>
    </row>
    <row r="57" spans="1:11" ht="12.75">
      <c r="A57" s="1" t="s">
        <v>177</v>
      </c>
      <c r="B57" s="86">
        <v>0.4</v>
      </c>
      <c r="C57" s="86"/>
      <c r="D57" s="83">
        <f>Perustaulukko!M57</f>
        <v>0</v>
      </c>
      <c r="E57" s="78">
        <f t="shared" si="2"/>
      </c>
      <c r="F57" s="78">
        <f t="shared" si="3"/>
        <v>0</v>
      </c>
      <c r="G57" s="87"/>
      <c r="K57" s="1"/>
    </row>
    <row r="58" spans="1:11" ht="12.75">
      <c r="A58" s="1" t="s">
        <v>178</v>
      </c>
      <c r="B58" s="86">
        <v>6.03</v>
      </c>
      <c r="C58" s="86">
        <v>0.81</v>
      </c>
      <c r="D58" s="83">
        <f>Perustaulukko!M58</f>
        <v>1.2771392081736905</v>
      </c>
      <c r="E58" s="78">
        <f t="shared" si="2"/>
        <v>157.6715071819371</v>
      </c>
      <c r="F58" s="78">
        <f t="shared" si="3"/>
        <v>21.1797546960811</v>
      </c>
      <c r="G58" s="87"/>
      <c r="K58" s="1"/>
    </row>
    <row r="59" spans="1:11" ht="12.75">
      <c r="A59" s="1" t="s">
        <v>179</v>
      </c>
      <c r="B59" s="86">
        <v>21.78</v>
      </c>
      <c r="C59" s="86">
        <v>12.68</v>
      </c>
      <c r="D59" s="83">
        <f>Perustaulukko!M59</f>
        <v>25.72523262178434</v>
      </c>
      <c r="E59" s="78">
        <f t="shared" si="2"/>
        <v>202.88038345255788</v>
      </c>
      <c r="F59" s="78">
        <f t="shared" si="3"/>
        <v>118.11401571067188</v>
      </c>
      <c r="G59" s="87"/>
      <c r="K59" s="1"/>
    </row>
    <row r="60" spans="1:11" ht="12.75">
      <c r="A60" s="1" t="s">
        <v>180</v>
      </c>
      <c r="B60" s="86"/>
      <c r="C60" s="86"/>
      <c r="D60" s="83">
        <f>Perustaulukko!M60</f>
        <v>0</v>
      </c>
      <c r="E60" s="78">
        <f t="shared" si="2"/>
      </c>
      <c r="F60" s="78">
        <f t="shared" si="3"/>
      </c>
      <c r="G60" s="87"/>
      <c r="K60" s="1"/>
    </row>
    <row r="61" spans="1:11" ht="12.75">
      <c r="A61" s="1" t="s">
        <v>181</v>
      </c>
      <c r="B61" s="86">
        <v>1.92</v>
      </c>
      <c r="C61" s="86">
        <v>1.85</v>
      </c>
      <c r="D61" s="83">
        <f>Perustaulukko!M61</f>
        <v>2.298850574712643</v>
      </c>
      <c r="E61" s="78">
        <f t="shared" si="2"/>
        <v>124.26219322771044</v>
      </c>
      <c r="F61" s="78">
        <f t="shared" si="3"/>
        <v>119.7318007662835</v>
      </c>
      <c r="G61" s="87"/>
      <c r="K61" s="1"/>
    </row>
    <row r="62" spans="1:11" ht="12.75">
      <c r="A62" s="1" t="s">
        <v>182</v>
      </c>
      <c r="B62" s="86"/>
      <c r="C62" s="86"/>
      <c r="D62" s="83">
        <f>Perustaulukko!M62</f>
        <v>0</v>
      </c>
      <c r="E62" s="78">
        <f t="shared" si="2"/>
      </c>
      <c r="F62" s="78">
        <f t="shared" si="3"/>
      </c>
      <c r="G62" s="87"/>
      <c r="K62" s="1"/>
    </row>
    <row r="63" spans="1:11" ht="12.75">
      <c r="A63" s="1" t="s">
        <v>183</v>
      </c>
      <c r="B63" s="86">
        <v>0.08</v>
      </c>
      <c r="C63" s="86"/>
      <c r="D63" s="83">
        <f>Perustaulukko!M63</f>
        <v>0.018244845831052722</v>
      </c>
      <c r="E63" s="78">
        <f t="shared" si="2"/>
      </c>
      <c r="F63" s="78">
        <f t="shared" si="3"/>
        <v>22.806057288815904</v>
      </c>
      <c r="G63" s="87"/>
      <c r="K63" s="1"/>
    </row>
    <row r="64" spans="1:11" ht="12.75">
      <c r="A64" s="1" t="s">
        <v>184</v>
      </c>
      <c r="B64" s="86"/>
      <c r="C64" s="86"/>
      <c r="D64" s="83">
        <f>Perustaulukko!M64</f>
        <v>0.036489691662105445</v>
      </c>
      <c r="E64" s="78">
        <f t="shared" si="2"/>
      </c>
      <c r="F64" s="78">
        <f t="shared" si="3"/>
      </c>
      <c r="G64" s="87"/>
      <c r="K64" s="1"/>
    </row>
    <row r="65" spans="1:11" ht="12.75">
      <c r="A65" s="1" t="s">
        <v>185</v>
      </c>
      <c r="B65" s="86">
        <v>12.63</v>
      </c>
      <c r="C65" s="86">
        <v>6.76</v>
      </c>
      <c r="D65" s="83">
        <f>Perustaulukko!M65</f>
        <v>3.813172778690019</v>
      </c>
      <c r="E65" s="78">
        <f t="shared" si="2"/>
        <v>56.407881341568334</v>
      </c>
      <c r="F65" s="78">
        <f t="shared" si="3"/>
        <v>30.19139175526539</v>
      </c>
      <c r="G65" s="87"/>
      <c r="K65" s="1"/>
    </row>
    <row r="66" spans="1:11" ht="12.75">
      <c r="A66" s="1" t="s">
        <v>186</v>
      </c>
      <c r="B66" s="86">
        <v>0.54</v>
      </c>
      <c r="C66" s="86">
        <v>0.03</v>
      </c>
      <c r="D66" s="83">
        <f>Perustaulukko!M66</f>
        <v>1.8062397372742196</v>
      </c>
      <c r="E66" s="78">
        <f t="shared" si="2"/>
        <v>6020.799124247399</v>
      </c>
      <c r="F66" s="78">
        <f t="shared" si="3"/>
        <v>334.48884023596656</v>
      </c>
      <c r="G66" s="87"/>
      <c r="K66" s="1"/>
    </row>
    <row r="67" spans="1:11" ht="12.75">
      <c r="A67" s="1" t="s">
        <v>187</v>
      </c>
      <c r="B67" s="86">
        <v>0.24</v>
      </c>
      <c r="C67" s="86">
        <v>0.03</v>
      </c>
      <c r="D67" s="83">
        <f>Perustaulukko!M67</f>
        <v>0.7115489874110562</v>
      </c>
      <c r="E67" s="78">
        <f t="shared" si="2"/>
        <v>2371.829958036854</v>
      </c>
      <c r="F67" s="78">
        <f t="shared" si="3"/>
        <v>296.47874475460674</v>
      </c>
      <c r="G67" s="87"/>
      <c r="K67" s="1"/>
    </row>
    <row r="68" spans="1:11" ht="12.75">
      <c r="A68" s="1" t="s">
        <v>188</v>
      </c>
      <c r="B68" s="86">
        <v>0.17</v>
      </c>
      <c r="C68" s="86">
        <v>0.05</v>
      </c>
      <c r="D68" s="83">
        <f>Perustaulukko!M68</f>
        <v>0.05473453749315817</v>
      </c>
      <c r="E68" s="78">
        <f t="shared" si="2"/>
        <v>109.46907498631633</v>
      </c>
      <c r="F68" s="78">
        <f t="shared" si="3"/>
        <v>32.19678676068127</v>
      </c>
      <c r="G68" s="87"/>
      <c r="K68" s="1"/>
    </row>
    <row r="69" spans="1:11" ht="12.75">
      <c r="A69" s="1" t="s">
        <v>189</v>
      </c>
      <c r="B69" s="86"/>
      <c r="C69" s="86"/>
      <c r="D69" s="83">
        <f>Perustaulukko!M69</f>
        <v>0</v>
      </c>
      <c r="E69" s="78">
        <f aca="true" t="shared" si="4" ref="E69:E101">IF(C69&gt;0,(D69/C69)*100,"")</f>
      </c>
      <c r="F69" s="78">
        <f aca="true" t="shared" si="5" ref="F69:F101">IF(B69&gt;0,(D69/B69)*100,"")</f>
      </c>
      <c r="G69" s="87"/>
      <c r="K69" s="1"/>
    </row>
    <row r="70" spans="1:11" ht="12.75">
      <c r="A70" s="1" t="s">
        <v>190</v>
      </c>
      <c r="B70" s="86"/>
      <c r="C70" s="86"/>
      <c r="D70" s="83">
        <f>Perustaulukko!M70</f>
        <v>0</v>
      </c>
      <c r="E70" s="78">
        <f t="shared" si="4"/>
      </c>
      <c r="F70" s="78">
        <f t="shared" si="5"/>
      </c>
      <c r="G70" s="87"/>
      <c r="K70" s="1"/>
    </row>
    <row r="71" spans="1:11" ht="12.75">
      <c r="A71" s="1" t="s">
        <v>191</v>
      </c>
      <c r="B71" s="86">
        <v>0.08</v>
      </c>
      <c r="C71" s="86">
        <v>0.02</v>
      </c>
      <c r="D71" s="83">
        <f>Perustaulukko!M71</f>
        <v>0.05473453749315817</v>
      </c>
      <c r="E71" s="78">
        <f t="shared" si="4"/>
        <v>273.67268746579083</v>
      </c>
      <c r="F71" s="78">
        <f t="shared" si="5"/>
        <v>68.41817186644771</v>
      </c>
      <c r="G71" s="87"/>
      <c r="K71" s="1"/>
    </row>
    <row r="72" spans="1:11" ht="12.75">
      <c r="A72" s="1" t="s">
        <v>192</v>
      </c>
      <c r="B72" s="86">
        <v>0.03</v>
      </c>
      <c r="C72" s="86">
        <v>0.02</v>
      </c>
      <c r="D72" s="83">
        <f>Perustaulukko!M72</f>
        <v>0.036489691662105445</v>
      </c>
      <c r="E72" s="78">
        <f t="shared" si="4"/>
        <v>182.44845831052723</v>
      </c>
      <c r="F72" s="78">
        <f t="shared" si="5"/>
        <v>121.6323055403515</v>
      </c>
      <c r="G72" s="87"/>
      <c r="K72" s="1"/>
    </row>
    <row r="73" spans="1:11" ht="12.75">
      <c r="A73" s="1" t="s">
        <v>193</v>
      </c>
      <c r="B73" s="86"/>
      <c r="C73" s="86"/>
      <c r="D73" s="83">
        <f>Perustaulukko!M73</f>
        <v>0</v>
      </c>
      <c r="E73" s="78">
        <f t="shared" si="4"/>
      </c>
      <c r="F73" s="78">
        <f t="shared" si="5"/>
      </c>
      <c r="G73" s="87"/>
      <c r="K73" s="1"/>
    </row>
    <row r="74" spans="1:11" ht="12.75">
      <c r="A74" s="1" t="s">
        <v>194</v>
      </c>
      <c r="B74" s="86"/>
      <c r="C74" s="86"/>
      <c r="D74" s="83">
        <f>Perustaulukko!M74</f>
        <v>0</v>
      </c>
      <c r="E74" s="78">
        <f t="shared" si="4"/>
      </c>
      <c r="F74" s="78">
        <f t="shared" si="5"/>
      </c>
      <c r="G74" s="87"/>
      <c r="K74" s="1"/>
    </row>
    <row r="75" spans="1:11" ht="12.75">
      <c r="A75" s="1" t="s">
        <v>195</v>
      </c>
      <c r="B75" s="86">
        <v>0.57</v>
      </c>
      <c r="C75" s="86">
        <v>0.14</v>
      </c>
      <c r="D75" s="83">
        <f>Perustaulukko!M75</f>
        <v>0.7297938332421089</v>
      </c>
      <c r="E75" s="78">
        <f t="shared" si="4"/>
        <v>521.2813094586492</v>
      </c>
      <c r="F75" s="78">
        <f t="shared" si="5"/>
        <v>128.03400583194895</v>
      </c>
      <c r="G75" s="87"/>
      <c r="H75" s="49"/>
      <c r="K75" s="1"/>
    </row>
    <row r="76" spans="1:11" ht="12.75">
      <c r="A76" s="1" t="s">
        <v>196</v>
      </c>
      <c r="B76" s="86">
        <v>1.17</v>
      </c>
      <c r="C76" s="86">
        <v>0.64</v>
      </c>
      <c r="D76" s="83">
        <f>Perustaulukko!M76</f>
        <v>1.2588943623426379</v>
      </c>
      <c r="E76" s="78">
        <f t="shared" si="4"/>
        <v>196.70224411603715</v>
      </c>
      <c r="F76" s="78">
        <f t="shared" si="5"/>
        <v>107.59780874723401</v>
      </c>
      <c r="G76" s="87"/>
      <c r="H76" s="49"/>
      <c r="K76" s="1"/>
    </row>
    <row r="77" spans="1:11" ht="12.75">
      <c r="A77" s="1" t="s">
        <v>197</v>
      </c>
      <c r="B77" s="86">
        <v>13.36</v>
      </c>
      <c r="C77" s="86">
        <v>12.08</v>
      </c>
      <c r="D77" s="83">
        <f>Perustaulukko!M77</f>
        <v>11.25706987775953</v>
      </c>
      <c r="E77" s="78">
        <f t="shared" si="4"/>
        <v>93.1876645509895</v>
      </c>
      <c r="F77" s="78">
        <f t="shared" si="5"/>
        <v>84.25950507305038</v>
      </c>
      <c r="G77" s="87"/>
      <c r="H77" s="49"/>
      <c r="K77" s="1"/>
    </row>
    <row r="78" spans="1:11" ht="12.75">
      <c r="A78" s="1" t="s">
        <v>198</v>
      </c>
      <c r="B78" s="86">
        <v>0.06</v>
      </c>
      <c r="C78" s="86">
        <v>0.02</v>
      </c>
      <c r="D78" s="83">
        <f>Perustaulukko!M78</f>
        <v>0</v>
      </c>
      <c r="E78" s="78">
        <f t="shared" si="4"/>
        <v>0</v>
      </c>
      <c r="F78" s="78">
        <f t="shared" si="5"/>
        <v>0</v>
      </c>
      <c r="G78" s="87"/>
      <c r="H78" s="49"/>
      <c r="K78" s="1"/>
    </row>
    <row r="79" spans="1:11" ht="12.75">
      <c r="A79" s="1" t="s">
        <v>199</v>
      </c>
      <c r="B79" s="86">
        <v>0.13</v>
      </c>
      <c r="C79" s="86">
        <v>0.09</v>
      </c>
      <c r="D79" s="83">
        <f>Perustaulukko!M79</f>
        <v>0.12771392081736907</v>
      </c>
      <c r="E79" s="78">
        <f t="shared" si="4"/>
        <v>141.90435646374343</v>
      </c>
      <c r="F79" s="78">
        <f t="shared" si="5"/>
        <v>98.24147755182236</v>
      </c>
      <c r="G79" s="87"/>
      <c r="K79" s="1"/>
    </row>
    <row r="80" spans="1:11" ht="12.75">
      <c r="A80" s="1" t="s">
        <v>200</v>
      </c>
      <c r="B80" s="86"/>
      <c r="C80" s="86"/>
      <c r="D80" s="83">
        <f>Perustaulukko!M80</f>
        <v>0</v>
      </c>
      <c r="E80" s="78">
        <f t="shared" si="4"/>
      </c>
      <c r="F80" s="78">
        <f t="shared" si="5"/>
      </c>
      <c r="G80" s="87"/>
      <c r="K80" s="1"/>
    </row>
    <row r="81" spans="1:11" ht="12.75">
      <c r="A81" s="1" t="s">
        <v>201</v>
      </c>
      <c r="B81" s="86">
        <v>0.06</v>
      </c>
      <c r="C81" s="86">
        <v>0.02</v>
      </c>
      <c r="D81" s="83">
        <f>Perustaulukko!M81</f>
        <v>6.221492428388979</v>
      </c>
      <c r="E81" s="78">
        <f t="shared" si="4"/>
        <v>31107.462141944892</v>
      </c>
      <c r="F81" s="78">
        <f t="shared" si="5"/>
        <v>10369.154047314965</v>
      </c>
      <c r="G81" s="87"/>
      <c r="K81" s="1"/>
    </row>
    <row r="82" spans="1:11" ht="12.75">
      <c r="A82" s="1" t="s">
        <v>202</v>
      </c>
      <c r="B82" s="86"/>
      <c r="C82" s="86"/>
      <c r="D82" s="83">
        <f>Perustaulukko!M82</f>
        <v>0</v>
      </c>
      <c r="E82" s="78">
        <f t="shared" si="4"/>
      </c>
      <c r="F82" s="78">
        <f t="shared" si="5"/>
      </c>
      <c r="G82" s="87"/>
      <c r="K82" s="1"/>
    </row>
    <row r="83" spans="1:11" ht="12.75">
      <c r="A83" s="1" t="s">
        <v>203</v>
      </c>
      <c r="B83" s="86"/>
      <c r="C83" s="86"/>
      <c r="D83" s="83">
        <f>Perustaulukko!M83</f>
        <v>0</v>
      </c>
      <c r="E83" s="78">
        <f t="shared" si="4"/>
      </c>
      <c r="F83" s="78">
        <f t="shared" si="5"/>
      </c>
      <c r="G83" s="87"/>
      <c r="H83" s="60"/>
      <c r="K83" s="1"/>
    </row>
    <row r="84" spans="1:11" ht="12.75">
      <c r="A84" s="1" t="s">
        <v>204</v>
      </c>
      <c r="B84" s="86"/>
      <c r="C84" s="86">
        <v>0.05</v>
      </c>
      <c r="D84" s="83">
        <f>Perustaulukko!M84</f>
        <v>0</v>
      </c>
      <c r="E84" s="78">
        <f t="shared" si="4"/>
        <v>0</v>
      </c>
      <c r="F84" s="78">
        <f t="shared" si="5"/>
      </c>
      <c r="G84" s="87"/>
      <c r="H84" s="60"/>
      <c r="K84" s="1"/>
    </row>
    <row r="85" spans="1:11" ht="12.75">
      <c r="A85" s="1" t="s">
        <v>205</v>
      </c>
      <c r="B85" s="86">
        <v>0.25</v>
      </c>
      <c r="C85" s="86">
        <v>0.02</v>
      </c>
      <c r="D85" s="83">
        <f>Perustaulukko!M85</f>
        <v>0</v>
      </c>
      <c r="E85" s="78">
        <f t="shared" si="4"/>
        <v>0</v>
      </c>
      <c r="F85" s="78">
        <f t="shared" si="5"/>
        <v>0</v>
      </c>
      <c r="G85" s="87"/>
      <c r="H85" s="60"/>
      <c r="K85" s="1"/>
    </row>
    <row r="86" spans="1:11" ht="12.75">
      <c r="A86" s="1" t="s">
        <v>346</v>
      </c>
      <c r="B86" s="86">
        <v>0.11</v>
      </c>
      <c r="C86" s="86"/>
      <c r="D86" s="83">
        <f>Perustaulukko!M86</f>
        <v>0.07297938332421089</v>
      </c>
      <c r="E86" s="78">
        <f>IF(C86&gt;0,(D86/C86)*100,"")</f>
      </c>
      <c r="F86" s="78">
        <f>IF(B86&gt;0,(D86/B86)*100,"")</f>
        <v>66.34489393110081</v>
      </c>
      <c r="G86" s="87"/>
      <c r="H86" s="60"/>
      <c r="K86" s="1"/>
    </row>
    <row r="87" spans="1:11" ht="12.75">
      <c r="A87" s="1" t="s">
        <v>206</v>
      </c>
      <c r="B87" s="86">
        <v>3.79</v>
      </c>
      <c r="C87" s="86">
        <v>0.22</v>
      </c>
      <c r="D87" s="83">
        <f>Perustaulukko!M87</f>
        <v>0.5473453749315816</v>
      </c>
      <c r="E87" s="78">
        <f t="shared" si="4"/>
        <v>248.79335224162799</v>
      </c>
      <c r="F87" s="78">
        <f t="shared" si="5"/>
        <v>14.441830473128803</v>
      </c>
      <c r="G87" s="87"/>
      <c r="H87" s="49"/>
      <c r="K87" s="1"/>
    </row>
    <row r="88" spans="1:11" ht="12.75">
      <c r="A88" s="1" t="s">
        <v>207</v>
      </c>
      <c r="B88" s="86">
        <v>0.02</v>
      </c>
      <c r="C88" s="86">
        <v>0.02</v>
      </c>
      <c r="D88" s="83">
        <f>Perustaulukko!M88</f>
        <v>0.036489691662105445</v>
      </c>
      <c r="E88" s="78">
        <f t="shared" si="4"/>
        <v>182.44845831052723</v>
      </c>
      <c r="F88" s="78">
        <f t="shared" si="5"/>
        <v>182.44845831052723</v>
      </c>
      <c r="G88" s="87"/>
      <c r="H88" s="60"/>
      <c r="K88" s="1"/>
    </row>
    <row r="89" spans="1:11" ht="12.75">
      <c r="A89" s="1" t="s">
        <v>208</v>
      </c>
      <c r="B89" s="86">
        <v>0.7</v>
      </c>
      <c r="C89" s="86">
        <v>0.1</v>
      </c>
      <c r="D89" s="83">
        <f>Perustaulukko!M89</f>
        <v>0.07297938332421089</v>
      </c>
      <c r="E89" s="78">
        <f t="shared" si="4"/>
        <v>72.97938332421089</v>
      </c>
      <c r="F89" s="78">
        <f t="shared" si="5"/>
        <v>10.425626189172984</v>
      </c>
      <c r="G89" s="87"/>
      <c r="H89" s="60"/>
      <c r="K89" s="1"/>
    </row>
    <row r="90" spans="1:11" ht="12.75">
      <c r="A90" s="1" t="s">
        <v>209</v>
      </c>
      <c r="B90" s="86">
        <v>0.02</v>
      </c>
      <c r="C90" s="86"/>
      <c r="D90" s="83">
        <f>Perustaulukko!M90</f>
        <v>0</v>
      </c>
      <c r="E90" s="78">
        <f t="shared" si="4"/>
      </c>
      <c r="F90" s="78">
        <f t="shared" si="5"/>
        <v>0</v>
      </c>
      <c r="G90" s="87"/>
      <c r="H90" s="60"/>
      <c r="K90" s="1"/>
    </row>
    <row r="91" spans="1:11" ht="12.75">
      <c r="A91" s="1" t="s">
        <v>210</v>
      </c>
      <c r="B91" s="86">
        <v>0.35</v>
      </c>
      <c r="C91" s="86">
        <v>0.05</v>
      </c>
      <c r="D91" s="83">
        <f>Perustaulukko!M91</f>
        <v>0.05473453749315817</v>
      </c>
      <c r="E91" s="78">
        <f t="shared" si="4"/>
        <v>109.46907498631633</v>
      </c>
      <c r="F91" s="78">
        <f t="shared" si="5"/>
        <v>15.638439283759478</v>
      </c>
      <c r="G91" s="87"/>
      <c r="H91" s="60"/>
      <c r="K91" s="1"/>
    </row>
    <row r="92" spans="1:11" ht="12.75">
      <c r="A92" s="1" t="s">
        <v>211</v>
      </c>
      <c r="B92" s="86">
        <v>15.02</v>
      </c>
      <c r="C92" s="86">
        <v>8.46</v>
      </c>
      <c r="D92" s="83">
        <f>Perustaulukko!M92</f>
        <v>9.633278598795838</v>
      </c>
      <c r="E92" s="78">
        <f t="shared" si="4"/>
        <v>113.8685413569248</v>
      </c>
      <c r="F92" s="78">
        <f t="shared" si="5"/>
        <v>64.13634220236911</v>
      </c>
      <c r="G92" s="87"/>
      <c r="H92" s="49"/>
      <c r="K92" s="1"/>
    </row>
    <row r="93" spans="1:11" ht="12.75">
      <c r="A93" s="1" t="s">
        <v>212</v>
      </c>
      <c r="B93" s="86">
        <v>8.85</v>
      </c>
      <c r="C93" s="86">
        <v>0.17</v>
      </c>
      <c r="D93" s="83">
        <f>Perustaulukko!M93</f>
        <v>0</v>
      </c>
      <c r="E93" s="78">
        <f t="shared" si="4"/>
        <v>0</v>
      </c>
      <c r="F93" s="78">
        <f t="shared" si="5"/>
        <v>0</v>
      </c>
      <c r="G93" s="87"/>
      <c r="H93" s="49"/>
      <c r="K93" s="1"/>
    </row>
    <row r="94" spans="1:11" ht="12.75">
      <c r="A94" s="1" t="s">
        <v>213</v>
      </c>
      <c r="B94" s="86">
        <v>0.25</v>
      </c>
      <c r="C94" s="86"/>
      <c r="D94" s="83">
        <f>Perustaulukko!M94</f>
        <v>0</v>
      </c>
      <c r="E94" s="78">
        <f t="shared" si="4"/>
      </c>
      <c r="F94" s="78">
        <f t="shared" si="5"/>
        <v>0</v>
      </c>
      <c r="G94" s="87"/>
      <c r="H94" s="60"/>
      <c r="K94" s="1"/>
    </row>
    <row r="95" spans="1:11" ht="12.75">
      <c r="A95" s="1" t="s">
        <v>214</v>
      </c>
      <c r="B95" s="86">
        <v>0.06</v>
      </c>
      <c r="C95" s="86"/>
      <c r="D95" s="83">
        <f>Perustaulukko!M95</f>
        <v>0</v>
      </c>
      <c r="E95" s="78">
        <f t="shared" si="4"/>
      </c>
      <c r="F95" s="78">
        <f t="shared" si="5"/>
        <v>0</v>
      </c>
      <c r="G95" s="87"/>
      <c r="H95" s="60"/>
      <c r="K95" s="1"/>
    </row>
    <row r="96" spans="1:11" ht="12.75">
      <c r="A96" s="1" t="s">
        <v>215</v>
      </c>
      <c r="B96" s="86">
        <v>0.06</v>
      </c>
      <c r="C96" s="86"/>
      <c r="D96" s="83">
        <f>Perustaulukko!M96</f>
        <v>0.036489691662105445</v>
      </c>
      <c r="E96" s="78">
        <f t="shared" si="4"/>
      </c>
      <c r="F96" s="78">
        <f t="shared" si="5"/>
        <v>60.81615277017575</v>
      </c>
      <c r="G96" s="87"/>
      <c r="H96" s="60"/>
      <c r="K96" s="1"/>
    </row>
    <row r="97" spans="1:11" ht="12.75">
      <c r="A97" s="1" t="s">
        <v>216</v>
      </c>
      <c r="B97" s="86">
        <v>0.03</v>
      </c>
      <c r="C97" s="86"/>
      <c r="D97" s="83">
        <f>Perustaulukko!M97</f>
        <v>0</v>
      </c>
      <c r="E97" s="78">
        <f t="shared" si="4"/>
      </c>
      <c r="F97" s="78">
        <f t="shared" si="5"/>
        <v>0</v>
      </c>
      <c r="G97" s="87"/>
      <c r="H97" s="60"/>
      <c r="K97" s="1"/>
    </row>
    <row r="98" spans="1:11" ht="12.75">
      <c r="A98" s="1" t="s">
        <v>217</v>
      </c>
      <c r="B98" s="86">
        <v>6.65</v>
      </c>
      <c r="C98" s="86">
        <v>3.9</v>
      </c>
      <c r="D98" s="83">
        <f>Perustaulukko!M98</f>
        <v>0.8392629082284253</v>
      </c>
      <c r="E98" s="78">
        <f t="shared" si="4"/>
        <v>21.5195617494468</v>
      </c>
      <c r="F98" s="78">
        <f t="shared" si="5"/>
        <v>12.620494860577825</v>
      </c>
      <c r="G98" s="87"/>
      <c r="H98" s="60"/>
      <c r="K98" s="1"/>
    </row>
    <row r="99" spans="1:11" ht="12.75">
      <c r="A99" s="1" t="s">
        <v>218</v>
      </c>
      <c r="B99" s="86">
        <v>1.29</v>
      </c>
      <c r="C99" s="86">
        <v>0.91</v>
      </c>
      <c r="D99" s="83">
        <f>Perustaulukko!M99</f>
        <v>0.34665207079000177</v>
      </c>
      <c r="E99" s="78">
        <f t="shared" si="4"/>
        <v>38.09363415274745</v>
      </c>
      <c r="F99" s="78">
        <f t="shared" si="5"/>
        <v>26.87225354961254</v>
      </c>
      <c r="G99" s="87"/>
      <c r="H99" s="60"/>
      <c r="K99" s="1"/>
    </row>
    <row r="100" spans="1:11" ht="12.75">
      <c r="A100" s="1" t="s">
        <v>219</v>
      </c>
      <c r="B100" s="86">
        <v>1.89</v>
      </c>
      <c r="C100" s="86">
        <v>0.82</v>
      </c>
      <c r="D100" s="83">
        <f>Perustaulukko!M100</f>
        <v>0.20069330414157996</v>
      </c>
      <c r="E100" s="78">
        <f t="shared" si="4"/>
        <v>24.474793187997555</v>
      </c>
      <c r="F100" s="78">
        <f t="shared" si="5"/>
        <v>10.618693340824336</v>
      </c>
      <c r="G100" s="87"/>
      <c r="H100" s="60"/>
      <c r="K100" s="1"/>
    </row>
    <row r="101" spans="1:11" ht="12.75">
      <c r="A101" s="1" t="s">
        <v>220</v>
      </c>
      <c r="B101" s="86">
        <v>0.76</v>
      </c>
      <c r="C101" s="86">
        <v>0.41</v>
      </c>
      <c r="D101" s="83">
        <f>Perustaulukko!M101</f>
        <v>0.6568144499178981</v>
      </c>
      <c r="E101" s="78">
        <f t="shared" si="4"/>
        <v>160.19864632143856</v>
      </c>
      <c r="F101" s="78">
        <f t="shared" si="5"/>
        <v>86.42295393656553</v>
      </c>
      <c r="G101" s="87"/>
      <c r="H101" s="49"/>
      <c r="K101" s="1"/>
    </row>
    <row r="102" spans="1:11" ht="12.75">
      <c r="A102" s="1" t="s">
        <v>221</v>
      </c>
      <c r="B102" s="86">
        <v>2.24</v>
      </c>
      <c r="C102" s="86">
        <v>2.2</v>
      </c>
      <c r="D102" s="83">
        <f>Perustaulukko!M102</f>
        <v>1.514322203977376</v>
      </c>
      <c r="E102" s="78">
        <f aca="true" t="shared" si="6" ref="E102:E133">IF(C102&gt;0,(D102/C102)*100,"")</f>
        <v>68.83282745351708</v>
      </c>
      <c r="F102" s="78">
        <f aca="true" t="shared" si="7" ref="F102:F133">IF(B102&gt;0,(D102/B102)*100,"")</f>
        <v>67.60366982041856</v>
      </c>
      <c r="G102" s="87"/>
      <c r="H102" s="49"/>
      <c r="K102" s="1"/>
    </row>
    <row r="103" spans="1:11" ht="12.75">
      <c r="A103" s="1" t="s">
        <v>222</v>
      </c>
      <c r="B103" s="86">
        <v>3.9</v>
      </c>
      <c r="C103" s="86">
        <v>2.01</v>
      </c>
      <c r="D103" s="83">
        <f>Perustaulukko!M103</f>
        <v>2.718482028826856</v>
      </c>
      <c r="E103" s="78">
        <f t="shared" si="6"/>
        <v>135.24786213068936</v>
      </c>
      <c r="F103" s="78">
        <f t="shared" si="7"/>
        <v>69.70466740581682</v>
      </c>
      <c r="G103" s="87"/>
      <c r="H103" s="49"/>
      <c r="K103" s="1"/>
    </row>
    <row r="104" spans="1:11" ht="12.75">
      <c r="A104" s="1" t="s">
        <v>223</v>
      </c>
      <c r="B104" s="86">
        <v>41.17</v>
      </c>
      <c r="C104" s="86">
        <v>37.35</v>
      </c>
      <c r="D104" s="83">
        <f>Perustaulukko!M104</f>
        <v>50.41050903119867</v>
      </c>
      <c r="E104" s="78">
        <f t="shared" si="6"/>
        <v>134.96789566585988</v>
      </c>
      <c r="F104" s="78">
        <f t="shared" si="7"/>
        <v>122.44476325285079</v>
      </c>
      <c r="G104" s="87"/>
      <c r="H104" s="49"/>
      <c r="K104" s="1"/>
    </row>
    <row r="105" spans="1:11" ht="12.75">
      <c r="A105" s="1" t="s">
        <v>224</v>
      </c>
      <c r="B105" s="86">
        <v>75.84</v>
      </c>
      <c r="C105" s="86">
        <v>55.13</v>
      </c>
      <c r="D105" s="83">
        <f>Perustaulukko!M105</f>
        <v>81.82813355227147</v>
      </c>
      <c r="E105" s="78">
        <f t="shared" si="6"/>
        <v>148.42759577774618</v>
      </c>
      <c r="F105" s="78">
        <f t="shared" si="7"/>
        <v>107.89574571765752</v>
      </c>
      <c r="G105" s="87"/>
      <c r="H105" s="49"/>
      <c r="K105" s="1"/>
    </row>
    <row r="106" spans="1:11" ht="12.75">
      <c r="A106" s="1" t="s">
        <v>225</v>
      </c>
      <c r="B106" s="86">
        <v>0.05</v>
      </c>
      <c r="C106" s="86"/>
      <c r="D106" s="83">
        <f>Perustaulukko!M106</f>
        <v>0.07297938332421089</v>
      </c>
      <c r="E106" s="78">
        <f t="shared" si="6"/>
      </c>
      <c r="F106" s="78">
        <f t="shared" si="7"/>
        <v>145.95876664842177</v>
      </c>
      <c r="G106" s="87"/>
      <c r="H106" s="60"/>
      <c r="K106" s="1"/>
    </row>
    <row r="107" spans="1:11" ht="12.75">
      <c r="A107" s="1" t="s">
        <v>226</v>
      </c>
      <c r="B107" s="86">
        <v>2.11</v>
      </c>
      <c r="C107" s="86">
        <v>1.18</v>
      </c>
      <c r="D107" s="83">
        <f>Perustaulukko!M107</f>
        <v>1.2224046706805325</v>
      </c>
      <c r="E107" s="78">
        <f t="shared" si="6"/>
        <v>103.59361615936717</v>
      </c>
      <c r="F107" s="78">
        <f t="shared" si="7"/>
        <v>57.93387064836647</v>
      </c>
      <c r="G107" s="87"/>
      <c r="H107" s="49"/>
      <c r="K107" s="1"/>
    </row>
    <row r="108" spans="1:11" ht="12.75">
      <c r="A108" s="1" t="s">
        <v>227</v>
      </c>
      <c r="B108" s="86">
        <v>0.36</v>
      </c>
      <c r="C108" s="86">
        <v>0.22</v>
      </c>
      <c r="D108" s="83">
        <f>Perustaulukko!M108</f>
        <v>0.2371829958036854</v>
      </c>
      <c r="E108" s="78">
        <f t="shared" si="6"/>
        <v>107.81045263803881</v>
      </c>
      <c r="F108" s="78">
        <f t="shared" si="7"/>
        <v>65.88416550102373</v>
      </c>
      <c r="G108" s="87"/>
      <c r="H108" s="60"/>
      <c r="K108" s="1"/>
    </row>
    <row r="109" spans="1:11" ht="12.75">
      <c r="A109" s="1" t="s">
        <v>228</v>
      </c>
      <c r="B109" s="86">
        <v>7.81</v>
      </c>
      <c r="C109" s="86">
        <v>2.68</v>
      </c>
      <c r="D109" s="83">
        <f>Perustaulukko!M109</f>
        <v>4.597701149425286</v>
      </c>
      <c r="E109" s="78">
        <f t="shared" si="6"/>
        <v>171.55601303825694</v>
      </c>
      <c r="F109" s="78">
        <f t="shared" si="7"/>
        <v>58.869412924779596</v>
      </c>
      <c r="G109" s="87"/>
      <c r="H109" s="49"/>
      <c r="K109" s="1"/>
    </row>
    <row r="110" spans="1:11" ht="12.75">
      <c r="A110" s="1" t="s">
        <v>229</v>
      </c>
      <c r="B110" s="86">
        <v>10.76</v>
      </c>
      <c r="C110" s="86">
        <v>9.25</v>
      </c>
      <c r="D110" s="83">
        <f>Perustaulukko!M110</f>
        <v>11.913884327677428</v>
      </c>
      <c r="E110" s="78">
        <f t="shared" si="6"/>
        <v>128.7987494884046</v>
      </c>
      <c r="F110" s="78">
        <f t="shared" si="7"/>
        <v>110.72383204161179</v>
      </c>
      <c r="G110" s="87"/>
      <c r="H110" s="49"/>
      <c r="K110" s="1"/>
    </row>
    <row r="111" spans="1:11" ht="12.75">
      <c r="A111" s="1" t="s">
        <v>230</v>
      </c>
      <c r="B111" s="86">
        <v>0.08</v>
      </c>
      <c r="C111" s="86">
        <v>0.05</v>
      </c>
      <c r="D111" s="83">
        <f>Perustaulukko!M111</f>
        <v>0.05473453749315817</v>
      </c>
      <c r="E111" s="78">
        <f t="shared" si="6"/>
        <v>109.46907498631633</v>
      </c>
      <c r="F111" s="78">
        <f t="shared" si="7"/>
        <v>68.41817186644771</v>
      </c>
      <c r="G111" s="87"/>
      <c r="H111" s="49"/>
      <c r="K111" s="1"/>
    </row>
    <row r="112" spans="1:11" ht="12.75">
      <c r="A112" s="1" t="s">
        <v>231</v>
      </c>
      <c r="B112" s="86">
        <v>49.23</v>
      </c>
      <c r="C112" s="86">
        <v>46.69</v>
      </c>
      <c r="D112" s="83">
        <f>Perustaulukko!M112</f>
        <v>57.48950921364713</v>
      </c>
      <c r="E112" s="78">
        <f t="shared" si="6"/>
        <v>123.13024033764646</v>
      </c>
      <c r="F112" s="78">
        <f t="shared" si="7"/>
        <v>116.7773902369432</v>
      </c>
      <c r="G112" s="87"/>
      <c r="H112" s="49"/>
      <c r="K112" s="1"/>
    </row>
    <row r="113" spans="1:11" ht="12.75">
      <c r="A113" s="1" t="s">
        <v>232</v>
      </c>
      <c r="B113" s="86">
        <v>0.03</v>
      </c>
      <c r="C113" s="86"/>
      <c r="D113" s="83">
        <f>Perustaulukko!M113</f>
        <v>0.036489691662105445</v>
      </c>
      <c r="E113" s="78">
        <f t="shared" si="6"/>
      </c>
      <c r="F113" s="78">
        <f t="shared" si="7"/>
        <v>121.6323055403515</v>
      </c>
      <c r="G113" s="87"/>
      <c r="H113" s="60"/>
      <c r="K113" s="1"/>
    </row>
    <row r="114" spans="1:11" ht="12.75">
      <c r="A114" s="1" t="s">
        <v>233</v>
      </c>
      <c r="B114" s="86">
        <v>33.21</v>
      </c>
      <c r="C114" s="86">
        <v>27.81</v>
      </c>
      <c r="D114" s="83">
        <f>Perustaulukko!M114</f>
        <v>33.82594417077175</v>
      </c>
      <c r="E114" s="78">
        <f t="shared" si="6"/>
        <v>121.6323055403515</v>
      </c>
      <c r="F114" s="78">
        <f t="shared" si="7"/>
        <v>101.85469488338377</v>
      </c>
      <c r="G114" s="87"/>
      <c r="H114" s="49"/>
      <c r="K114" s="1"/>
    </row>
    <row r="115" spans="1:11" ht="12.75">
      <c r="A115" s="1" t="s">
        <v>234</v>
      </c>
      <c r="B115" s="86">
        <v>5.36</v>
      </c>
      <c r="C115" s="86">
        <v>4.99</v>
      </c>
      <c r="D115" s="83">
        <f>Perustaulukko!M115</f>
        <v>7.918263090676882</v>
      </c>
      <c r="E115" s="78">
        <f t="shared" si="6"/>
        <v>158.68262706767297</v>
      </c>
      <c r="F115" s="78">
        <f t="shared" si="7"/>
        <v>147.72878900516568</v>
      </c>
      <c r="G115" s="87"/>
      <c r="H115" s="49"/>
      <c r="K115" s="1"/>
    </row>
    <row r="116" spans="1:11" ht="12.75">
      <c r="A116" s="1" t="s">
        <v>235</v>
      </c>
      <c r="B116" s="86">
        <v>1.65</v>
      </c>
      <c r="C116" s="86"/>
      <c r="D116" s="83">
        <f>Perustaulukko!M116</f>
        <v>0.3831417624521072</v>
      </c>
      <c r="E116" s="78">
        <f t="shared" si="6"/>
      </c>
      <c r="F116" s="78">
        <f t="shared" si="7"/>
        <v>23.220712875885287</v>
      </c>
      <c r="G116" s="87"/>
      <c r="H116" s="60"/>
      <c r="K116" s="1"/>
    </row>
    <row r="117" spans="1:11" ht="12.75">
      <c r="A117" s="1" t="s">
        <v>236</v>
      </c>
      <c r="B117" s="86">
        <v>7.47</v>
      </c>
      <c r="C117" s="86">
        <v>5.13</v>
      </c>
      <c r="D117" s="83">
        <f>Perustaulukko!M117</f>
        <v>5.327494982667395</v>
      </c>
      <c r="E117" s="78">
        <f t="shared" si="6"/>
        <v>103.84980473035858</v>
      </c>
      <c r="F117" s="78">
        <f t="shared" si="7"/>
        <v>71.31854059795711</v>
      </c>
      <c r="G117" s="87"/>
      <c r="H117" s="49"/>
      <c r="I117" s="49"/>
      <c r="K117" s="1"/>
    </row>
    <row r="118" spans="1:11" ht="12.75">
      <c r="A118" s="1" t="s">
        <v>237</v>
      </c>
      <c r="B118" s="86">
        <v>37.16</v>
      </c>
      <c r="C118" s="86">
        <v>25.01</v>
      </c>
      <c r="D118" s="83">
        <f>Perustaulukko!M118</f>
        <v>26.090129538405392</v>
      </c>
      <c r="E118" s="78">
        <f t="shared" si="6"/>
        <v>104.31879063736662</v>
      </c>
      <c r="F118" s="78">
        <f t="shared" si="7"/>
        <v>70.21025171799083</v>
      </c>
      <c r="G118" s="87"/>
      <c r="H118" s="49"/>
      <c r="K118" s="1"/>
    </row>
    <row r="119" spans="1:11" ht="12.75">
      <c r="A119" s="1" t="s">
        <v>238</v>
      </c>
      <c r="B119" s="86">
        <v>0.86</v>
      </c>
      <c r="C119" s="86">
        <v>0.27</v>
      </c>
      <c r="D119" s="83">
        <f>Perustaulukko!M119</f>
        <v>0.05473453749315817</v>
      </c>
      <c r="E119" s="78">
        <f t="shared" si="6"/>
        <v>20.272050923391912</v>
      </c>
      <c r="F119" s="78">
        <f t="shared" si="7"/>
        <v>6.364481103855601</v>
      </c>
      <c r="G119" s="87"/>
      <c r="H119" s="60"/>
      <c r="K119" s="1"/>
    </row>
    <row r="120" spans="1:11" ht="12.75">
      <c r="A120" s="1" t="s">
        <v>239</v>
      </c>
      <c r="B120" s="86">
        <v>1.67</v>
      </c>
      <c r="C120" s="86">
        <v>1.56</v>
      </c>
      <c r="D120" s="83">
        <f>Perustaulukko!M120</f>
        <v>0.5473453749315816</v>
      </c>
      <c r="E120" s="78">
        <f t="shared" si="6"/>
        <v>35.086241982793695</v>
      </c>
      <c r="F120" s="78">
        <f t="shared" si="7"/>
        <v>32.77517215159171</v>
      </c>
      <c r="G120" s="87"/>
      <c r="H120" s="60"/>
      <c r="K120" s="1"/>
    </row>
    <row r="121" spans="1:11" ht="12.75">
      <c r="A121" s="1" t="s">
        <v>240</v>
      </c>
      <c r="B121" s="86">
        <v>22.96</v>
      </c>
      <c r="C121" s="86">
        <v>12.94</v>
      </c>
      <c r="D121" s="83">
        <f>Perustaulukko!M121</f>
        <v>21.109286626528</v>
      </c>
      <c r="E121" s="78">
        <f t="shared" si="6"/>
        <v>163.1320450272643</v>
      </c>
      <c r="F121" s="78">
        <f t="shared" si="7"/>
        <v>91.93940168348432</v>
      </c>
      <c r="G121" s="87"/>
      <c r="H121" s="49"/>
      <c r="K121" s="1"/>
    </row>
    <row r="122" spans="1:11" ht="12.75">
      <c r="A122" s="1" t="s">
        <v>241</v>
      </c>
      <c r="B122" s="86">
        <v>5.28</v>
      </c>
      <c r="C122" s="86">
        <v>3.57</v>
      </c>
      <c r="D122" s="83">
        <f>Perustaulukko!M122</f>
        <v>7.553366174055827</v>
      </c>
      <c r="E122" s="78">
        <f t="shared" si="6"/>
        <v>211.57888442733412</v>
      </c>
      <c r="F122" s="78">
        <f t="shared" si="7"/>
        <v>143.0561775389361</v>
      </c>
      <c r="G122" s="87"/>
      <c r="H122" s="60"/>
      <c r="K122" s="1"/>
    </row>
    <row r="123" spans="1:11" ht="12.75">
      <c r="A123" s="1" t="s">
        <v>242</v>
      </c>
      <c r="B123" s="86">
        <v>4.19</v>
      </c>
      <c r="C123" s="86">
        <v>3.55</v>
      </c>
      <c r="D123" s="83">
        <f>Perustaulukko!M123</f>
        <v>2.1893814997263266</v>
      </c>
      <c r="E123" s="78">
        <f t="shared" si="6"/>
        <v>61.672718302150045</v>
      </c>
      <c r="F123" s="78">
        <f t="shared" si="7"/>
        <v>52.2525417595782</v>
      </c>
      <c r="G123" s="87"/>
      <c r="H123" s="49"/>
      <c r="K123" s="1"/>
    </row>
    <row r="124" spans="1:11" ht="12.75">
      <c r="A124" s="1" t="s">
        <v>243</v>
      </c>
      <c r="B124" s="86">
        <v>0.57</v>
      </c>
      <c r="C124" s="86"/>
      <c r="D124" s="83">
        <f>Perustaulukko!M124</f>
        <v>0.4743659916073708</v>
      </c>
      <c r="E124" s="78">
        <f t="shared" si="6"/>
      </c>
      <c r="F124" s="78">
        <f t="shared" si="7"/>
        <v>83.22210379076681</v>
      </c>
      <c r="G124" s="87"/>
      <c r="H124" s="60"/>
      <c r="K124" s="1"/>
    </row>
    <row r="125" spans="1:11" ht="12.75">
      <c r="A125" s="1" t="s">
        <v>244</v>
      </c>
      <c r="B125" s="86"/>
      <c r="C125" s="86">
        <v>0.27</v>
      </c>
      <c r="D125" s="83">
        <f>Perustaulukko!M125</f>
        <v>0</v>
      </c>
      <c r="E125" s="78">
        <f t="shared" si="6"/>
        <v>0</v>
      </c>
      <c r="F125" s="78">
        <f t="shared" si="7"/>
      </c>
      <c r="G125" s="87"/>
      <c r="H125" s="60"/>
      <c r="K125" s="1"/>
    </row>
    <row r="126" spans="1:11" ht="12.75">
      <c r="A126" s="1" t="s">
        <v>245</v>
      </c>
      <c r="B126" s="86">
        <v>17.4</v>
      </c>
      <c r="C126" s="86">
        <v>21.15</v>
      </c>
      <c r="D126" s="83">
        <f>Perustaulukko!M126</f>
        <v>23.70005473453749</v>
      </c>
      <c r="E126" s="78">
        <f t="shared" si="6"/>
        <v>112.05699638079192</v>
      </c>
      <c r="F126" s="78">
        <f t="shared" si="7"/>
        <v>136.20721111803155</v>
      </c>
      <c r="G126" s="87"/>
      <c r="H126" s="49"/>
      <c r="K126" s="1"/>
    </row>
    <row r="127" spans="1:11" ht="12.75">
      <c r="A127" s="1" t="s">
        <v>246</v>
      </c>
      <c r="B127" s="86">
        <v>0.03</v>
      </c>
      <c r="C127" s="86">
        <v>0.02</v>
      </c>
      <c r="D127" s="83">
        <f>Perustaulukko!M127</f>
        <v>0.018244845831052722</v>
      </c>
      <c r="E127" s="78">
        <f t="shared" si="6"/>
        <v>91.22422915526361</v>
      </c>
      <c r="F127" s="78">
        <f t="shared" si="7"/>
        <v>60.81615277017575</v>
      </c>
      <c r="G127" s="87"/>
      <c r="H127" s="60"/>
      <c r="K127" s="1"/>
    </row>
    <row r="128" spans="1:11" ht="12.75">
      <c r="A128" s="1" t="s">
        <v>247</v>
      </c>
      <c r="B128" s="86">
        <v>9.44</v>
      </c>
      <c r="C128" s="86">
        <v>2.11</v>
      </c>
      <c r="D128" s="83">
        <f>Perustaulukko!M128</f>
        <v>2.0799124247400105</v>
      </c>
      <c r="E128" s="78">
        <f t="shared" si="6"/>
        <v>98.57404856587728</v>
      </c>
      <c r="F128" s="78">
        <f t="shared" si="7"/>
        <v>22.032970601059436</v>
      </c>
      <c r="G128" s="87"/>
      <c r="H128" s="60"/>
      <c r="K128" s="1"/>
    </row>
    <row r="129" spans="1:11" ht="12.75">
      <c r="A129" s="1" t="s">
        <v>248</v>
      </c>
      <c r="B129" s="86">
        <v>1.81</v>
      </c>
      <c r="C129" s="86">
        <v>0.62</v>
      </c>
      <c r="D129" s="83">
        <f>Perustaulukko!M129</f>
        <v>0.6750592957489507</v>
      </c>
      <c r="E129" s="78">
        <f t="shared" si="6"/>
        <v>108.88053157241143</v>
      </c>
      <c r="F129" s="78">
        <f t="shared" si="7"/>
        <v>37.296093687787334</v>
      </c>
      <c r="G129" s="87"/>
      <c r="H129" s="49"/>
      <c r="K129" s="1"/>
    </row>
    <row r="130" spans="1:11" ht="12.75">
      <c r="A130" s="1" t="s">
        <v>249</v>
      </c>
      <c r="B130" s="86">
        <v>0.03</v>
      </c>
      <c r="C130" s="86"/>
      <c r="D130" s="83">
        <f>Perustaulukko!M130</f>
        <v>0</v>
      </c>
      <c r="E130" s="78">
        <f t="shared" si="6"/>
      </c>
      <c r="F130" s="78">
        <f t="shared" si="7"/>
        <v>0</v>
      </c>
      <c r="G130" s="87"/>
      <c r="H130" s="49"/>
      <c r="K130" s="1"/>
    </row>
    <row r="131" spans="1:11" ht="12.75">
      <c r="A131" s="1" t="s">
        <v>250</v>
      </c>
      <c r="B131" s="86">
        <v>0.81</v>
      </c>
      <c r="C131" s="86">
        <v>0.26</v>
      </c>
      <c r="D131" s="83">
        <f>Perustaulukko!M131</f>
        <v>0.018244845831052722</v>
      </c>
      <c r="E131" s="78">
        <f t="shared" si="6"/>
        <v>7.01724839655874</v>
      </c>
      <c r="F131" s="78">
        <f t="shared" si="7"/>
        <v>2.2524501025991013</v>
      </c>
      <c r="G131" s="87"/>
      <c r="H131" s="60"/>
      <c r="K131" s="1"/>
    </row>
    <row r="132" spans="1:11" ht="12.75">
      <c r="A132" s="1" t="s">
        <v>251</v>
      </c>
      <c r="B132" s="86">
        <v>12.66</v>
      </c>
      <c r="C132" s="86">
        <v>14.25</v>
      </c>
      <c r="D132" s="83">
        <f>Perustaulukko!M132</f>
        <v>9.140667761357415</v>
      </c>
      <c r="E132" s="78">
        <f t="shared" si="6"/>
        <v>64.14503692180642</v>
      </c>
      <c r="F132" s="78">
        <f t="shared" si="7"/>
        <v>72.20116715132238</v>
      </c>
      <c r="G132" s="87"/>
      <c r="H132" s="49"/>
      <c r="K132" s="1"/>
    </row>
    <row r="133" spans="1:11" ht="12.75">
      <c r="A133" s="1" t="s">
        <v>252</v>
      </c>
      <c r="B133" s="86"/>
      <c r="C133" s="86"/>
      <c r="D133" s="83">
        <f>Perustaulukko!M133</f>
        <v>0</v>
      </c>
      <c r="E133" s="78">
        <f t="shared" si="6"/>
      </c>
      <c r="F133" s="78">
        <f t="shared" si="7"/>
      </c>
      <c r="G133" s="87"/>
      <c r="H133" s="49"/>
      <c r="K133" s="1"/>
    </row>
    <row r="134" spans="1:11" ht="12.75">
      <c r="A134" s="1" t="s">
        <v>253</v>
      </c>
      <c r="B134" s="86">
        <v>0.02</v>
      </c>
      <c r="C134" s="86"/>
      <c r="D134" s="83">
        <f>Perustaulukko!M134</f>
        <v>0.018244845831052722</v>
      </c>
      <c r="E134" s="78">
        <f aca="true" t="shared" si="8" ref="E134:E143">IF(C134&gt;0,(D134/C134)*100,"")</f>
      </c>
      <c r="F134" s="78">
        <f aca="true" t="shared" si="9" ref="F134:F143">IF(B134&gt;0,(D134/B134)*100,"")</f>
        <v>91.22422915526361</v>
      </c>
      <c r="G134" s="87"/>
      <c r="H134" s="60"/>
      <c r="K134" s="1"/>
    </row>
    <row r="135" spans="1:13" ht="12.75">
      <c r="A135" s="1" t="s">
        <v>254</v>
      </c>
      <c r="B135" s="86">
        <v>0.1</v>
      </c>
      <c r="C135" s="86">
        <v>0.02</v>
      </c>
      <c r="D135" s="83">
        <f>Perustaulukko!M135</f>
        <v>0.018244845831052722</v>
      </c>
      <c r="E135" s="78">
        <f t="shared" si="8"/>
        <v>91.22422915526361</v>
      </c>
      <c r="F135" s="78">
        <f t="shared" si="9"/>
        <v>18.24484583105272</v>
      </c>
      <c r="G135" s="87"/>
      <c r="H135" s="60"/>
      <c r="K135" s="1"/>
      <c r="M135" t="s">
        <v>271</v>
      </c>
    </row>
    <row r="136" spans="1:11" ht="12.75">
      <c r="A136" s="1" t="s">
        <v>255</v>
      </c>
      <c r="B136" s="86"/>
      <c r="C136" s="86"/>
      <c r="D136" s="83">
        <f>Perustaulukko!M136</f>
        <v>0</v>
      </c>
      <c r="E136" s="78">
        <f t="shared" si="8"/>
      </c>
      <c r="F136" s="78">
        <f t="shared" si="9"/>
      </c>
      <c r="G136" s="87"/>
      <c r="H136" s="60"/>
      <c r="K136" s="1"/>
    </row>
    <row r="137" spans="1:11" ht="12.75">
      <c r="A137" s="1" t="s">
        <v>256</v>
      </c>
      <c r="B137" s="86">
        <v>44.17</v>
      </c>
      <c r="C137" s="86">
        <v>38.69</v>
      </c>
      <c r="D137" s="83">
        <f>Perustaulukko!M137</f>
        <v>31.928480204342264</v>
      </c>
      <c r="E137" s="78">
        <f t="shared" si="8"/>
        <v>82.52385682176858</v>
      </c>
      <c r="F137" s="78">
        <f t="shared" si="9"/>
        <v>72.28544307073186</v>
      </c>
      <c r="G137" s="87"/>
      <c r="H137" s="49"/>
      <c r="K137" s="1"/>
    </row>
    <row r="138" spans="1:11" ht="12.75">
      <c r="A138" s="1" t="s">
        <v>257</v>
      </c>
      <c r="B138" s="86"/>
      <c r="C138" s="86"/>
      <c r="D138" s="83">
        <f>Perustaulukko!M138</f>
        <v>0</v>
      </c>
      <c r="E138" s="78">
        <f t="shared" si="8"/>
      </c>
      <c r="F138" s="78">
        <f t="shared" si="9"/>
      </c>
      <c r="G138" s="87"/>
      <c r="H138" s="49"/>
      <c r="K138" s="1"/>
    </row>
    <row r="139" spans="1:11" ht="12.75">
      <c r="A139" s="1" t="s">
        <v>258</v>
      </c>
      <c r="B139" s="86"/>
      <c r="C139" s="86"/>
      <c r="D139" s="83">
        <f>Perustaulukko!M139</f>
        <v>0</v>
      </c>
      <c r="E139" s="78">
        <f t="shared" si="8"/>
      </c>
      <c r="F139" s="78">
        <f t="shared" si="9"/>
      </c>
      <c r="G139" s="87"/>
      <c r="H139" s="49"/>
      <c r="K139" s="1"/>
    </row>
    <row r="140" spans="1:11" ht="12.75">
      <c r="A140" s="1" t="s">
        <v>259</v>
      </c>
      <c r="B140" s="86"/>
      <c r="C140" s="86"/>
      <c r="D140" s="83">
        <f>Perustaulukko!M140</f>
        <v>0</v>
      </c>
      <c r="E140" s="78">
        <f t="shared" si="8"/>
      </c>
      <c r="F140" s="78">
        <f t="shared" si="9"/>
      </c>
      <c r="G140" s="87"/>
      <c r="H140" s="49"/>
      <c r="K140" s="1"/>
    </row>
    <row r="141" spans="1:11" ht="12.75">
      <c r="A141" s="88" t="s">
        <v>260</v>
      </c>
      <c r="B141" s="89">
        <v>0.63</v>
      </c>
      <c r="C141" s="89">
        <v>0.14</v>
      </c>
      <c r="D141" s="90">
        <f>Perustaulukko!M141</f>
        <v>0.018244845831052722</v>
      </c>
      <c r="E141" s="91">
        <f t="shared" si="8"/>
        <v>13.03203273646623</v>
      </c>
      <c r="F141" s="92">
        <f t="shared" si="9"/>
        <v>2.896007274770273</v>
      </c>
      <c r="G141" s="87"/>
      <c r="K141" s="1"/>
    </row>
    <row r="142" spans="1:11" ht="12.75">
      <c r="A142" s="1" t="s">
        <v>261</v>
      </c>
      <c r="B142" s="93">
        <v>702</v>
      </c>
      <c r="C142" s="94">
        <v>440</v>
      </c>
      <c r="D142" s="95">
        <f>Perustaulukko!M142</f>
        <v>528.4984491881045</v>
      </c>
      <c r="E142" s="78">
        <f t="shared" si="8"/>
        <v>120.11328390638738</v>
      </c>
      <c r="F142" s="78">
        <f t="shared" si="9"/>
        <v>75.28467937152486</v>
      </c>
      <c r="G142" s="96"/>
      <c r="K142" s="1"/>
    </row>
    <row r="143" spans="1:11" ht="12.75">
      <c r="A143" s="1" t="s">
        <v>272</v>
      </c>
      <c r="B143" s="93">
        <v>123</v>
      </c>
      <c r="C143" s="94">
        <v>80</v>
      </c>
      <c r="D143" s="95">
        <f>Perustaulukko!M143</f>
        <v>95</v>
      </c>
      <c r="E143" s="78">
        <f t="shared" si="8"/>
        <v>118.75</v>
      </c>
      <c r="F143" s="78">
        <f t="shared" si="9"/>
        <v>77.23577235772358</v>
      </c>
      <c r="G143" s="96"/>
      <c r="K143" s="1"/>
    </row>
    <row r="144" spans="3:11" ht="12.75">
      <c r="C144" s="97"/>
      <c r="K144" s="1"/>
    </row>
    <row r="145" spans="3:11" ht="12.75">
      <c r="C145" s="97"/>
      <c r="K145" s="1"/>
    </row>
    <row r="146" spans="3:11" ht="12.75">
      <c r="C146" s="97"/>
      <c r="K146" s="1"/>
    </row>
    <row r="147" spans="3:11" ht="12.75">
      <c r="C147" s="97"/>
      <c r="K147" s="1"/>
    </row>
    <row r="148" spans="3:11" ht="12.75">
      <c r="C148" s="97"/>
      <c r="K148" s="1"/>
    </row>
    <row r="149" spans="3:11" ht="12.75">
      <c r="C149" s="97"/>
      <c r="K149" s="1"/>
    </row>
    <row r="150" ht="12.75">
      <c r="C150" s="97"/>
    </row>
    <row r="151" ht="12.75">
      <c r="C151" s="97"/>
    </row>
    <row r="152" ht="12.75">
      <c r="C152" s="97"/>
    </row>
    <row r="153" ht="12.75">
      <c r="C153" s="97"/>
    </row>
    <row r="154" ht="12.75">
      <c r="C154" s="97"/>
    </row>
    <row r="155" ht="12.75">
      <c r="C155" s="97"/>
    </row>
    <row r="156" ht="12.75">
      <c r="C156" s="97"/>
    </row>
    <row r="157" ht="12.75">
      <c r="C157" s="97"/>
    </row>
    <row r="158" ht="12.75">
      <c r="C158" s="97"/>
    </row>
    <row r="159" ht="12.75">
      <c r="C159" s="97"/>
    </row>
    <row r="160" ht="12.75">
      <c r="C160" s="97"/>
    </row>
    <row r="161" ht="12.75">
      <c r="C161" s="97"/>
    </row>
    <row r="162" ht="12.75">
      <c r="C162" s="97"/>
    </row>
    <row r="163" ht="12.75">
      <c r="C163" s="97"/>
    </row>
    <row r="164" ht="12.75">
      <c r="C164" s="98"/>
    </row>
    <row r="165" ht="12.75">
      <c r="C165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23" sqref="A23:IV23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9" t="s">
        <v>273</v>
      </c>
      <c r="B1" s="99"/>
      <c r="C1" s="99"/>
      <c r="D1" s="99"/>
      <c r="E1" s="99"/>
      <c r="F1" s="99"/>
      <c r="G1" s="99"/>
      <c r="H1" s="99"/>
      <c r="I1"/>
      <c r="J1" s="99"/>
      <c r="K1" s="99"/>
      <c r="L1" s="99"/>
    </row>
    <row r="2" spans="7:12" s="69" customFormat="1" ht="12.75">
      <c r="G2" s="100" t="s">
        <v>274</v>
      </c>
      <c r="H2" s="100"/>
      <c r="J2" s="100"/>
      <c r="K2" s="100"/>
      <c r="L2" s="100"/>
    </row>
    <row r="3" spans="1:12" s="1" customFormat="1" ht="12.75">
      <c r="A3" s="1" t="s">
        <v>92</v>
      </c>
      <c r="B3" s="1" t="s">
        <v>11</v>
      </c>
      <c r="D3" s="1" t="s">
        <v>275</v>
      </c>
      <c r="G3" s="56"/>
      <c r="H3" s="56"/>
      <c r="J3" s="56"/>
      <c r="K3" s="56"/>
      <c r="L3" s="56"/>
    </row>
    <row r="4" spans="1:4" s="1" customFormat="1" ht="12.75">
      <c r="A4" s="1" t="s">
        <v>92</v>
      </c>
      <c r="B4" s="1" t="s">
        <v>12</v>
      </c>
      <c r="D4" s="1" t="s">
        <v>275</v>
      </c>
    </row>
    <row r="5" spans="1:4" s="1" customFormat="1" ht="12.75">
      <c r="A5" s="1" t="s">
        <v>93</v>
      </c>
      <c r="B5" s="1" t="s">
        <v>13</v>
      </c>
      <c r="D5" s="1" t="s">
        <v>276</v>
      </c>
    </row>
    <row r="6" spans="1:4" s="69" customFormat="1" ht="12.75">
      <c r="A6" s="69" t="s">
        <v>94</v>
      </c>
      <c r="B6" s="69" t="s">
        <v>14</v>
      </c>
      <c r="D6" s="69" t="s">
        <v>277</v>
      </c>
    </row>
    <row r="7" spans="1:4" s="1" customFormat="1" ht="12.75">
      <c r="A7" s="1" t="s">
        <v>94</v>
      </c>
      <c r="B7" s="1" t="s">
        <v>15</v>
      </c>
      <c r="D7" s="1" t="s">
        <v>278</v>
      </c>
    </row>
    <row r="8" spans="1:4" s="69" customFormat="1" ht="12.75">
      <c r="A8" s="69" t="s">
        <v>95</v>
      </c>
      <c r="B8" s="69" t="s">
        <v>16</v>
      </c>
      <c r="D8" s="69" t="s">
        <v>279</v>
      </c>
    </row>
    <row r="9" spans="1:4" s="1" customFormat="1" ht="12.75">
      <c r="A9" s="1" t="s">
        <v>96</v>
      </c>
      <c r="B9" s="1" t="s">
        <v>17</v>
      </c>
      <c r="D9" s="1" t="s">
        <v>280</v>
      </c>
    </row>
    <row r="10" spans="1:4" s="1" customFormat="1" ht="12.75">
      <c r="A10" s="1" t="s">
        <v>96</v>
      </c>
      <c r="B10" s="1" t="s">
        <v>18</v>
      </c>
      <c r="D10" s="1" t="s">
        <v>351</v>
      </c>
    </row>
    <row r="11" spans="1:4" s="1" customFormat="1" ht="12.75">
      <c r="A11" s="1" t="s">
        <v>96</v>
      </c>
      <c r="B11" s="1" t="s">
        <v>281</v>
      </c>
      <c r="D11" s="1" t="s">
        <v>339</v>
      </c>
    </row>
    <row r="12" spans="1:4" s="1" customFormat="1" ht="12.75">
      <c r="A12" s="1" t="s">
        <v>96</v>
      </c>
      <c r="B12" s="1" t="s">
        <v>20</v>
      </c>
      <c r="D12" s="1" t="s">
        <v>282</v>
      </c>
    </row>
    <row r="13" spans="1:4" s="69" customFormat="1" ht="12.75">
      <c r="A13" s="69" t="s">
        <v>97</v>
      </c>
      <c r="B13" s="69" t="s">
        <v>21</v>
      </c>
      <c r="D13" s="69" t="s">
        <v>279</v>
      </c>
    </row>
    <row r="14" spans="1:4" s="1" customFormat="1" ht="12.75">
      <c r="A14" s="1" t="s">
        <v>97</v>
      </c>
      <c r="B14" s="1" t="s">
        <v>22</v>
      </c>
      <c r="D14" s="1" t="s">
        <v>343</v>
      </c>
    </row>
    <row r="15" spans="1:4" s="1" customFormat="1" ht="12.75">
      <c r="A15" s="1" t="s">
        <v>98</v>
      </c>
      <c r="B15" s="1" t="s">
        <v>23</v>
      </c>
      <c r="D15" s="1" t="s">
        <v>283</v>
      </c>
    </row>
    <row r="16" spans="1:4" s="1" customFormat="1" ht="12.75">
      <c r="A16" s="1" t="s">
        <v>99</v>
      </c>
      <c r="B16" s="1" t="s">
        <v>24</v>
      </c>
      <c r="D16" s="1" t="s">
        <v>284</v>
      </c>
    </row>
    <row r="17" spans="1:4" s="1" customFormat="1" ht="12.75">
      <c r="A17" s="1" t="s">
        <v>99</v>
      </c>
      <c r="B17" s="1" t="s">
        <v>25</v>
      </c>
      <c r="D17" s="1" t="s">
        <v>324</v>
      </c>
    </row>
    <row r="18" spans="1:4" s="1" customFormat="1" ht="12.75">
      <c r="A18" s="1" t="s">
        <v>100</v>
      </c>
      <c r="B18" s="1" t="s">
        <v>26</v>
      </c>
      <c r="D18" s="1" t="s">
        <v>285</v>
      </c>
    </row>
    <row r="19" spans="1:4" s="1" customFormat="1" ht="12.75">
      <c r="A19" s="1" t="s">
        <v>100</v>
      </c>
      <c r="B19" s="1" t="s">
        <v>27</v>
      </c>
      <c r="D19" s="1" t="s">
        <v>286</v>
      </c>
    </row>
    <row r="20" spans="1:4" s="69" customFormat="1" ht="12.75">
      <c r="A20" s="69" t="s">
        <v>100</v>
      </c>
      <c r="B20" s="69" t="s">
        <v>28</v>
      </c>
      <c r="D20" s="69" t="s">
        <v>287</v>
      </c>
    </row>
    <row r="21" spans="1:4" s="1" customFormat="1" ht="12.75">
      <c r="A21" s="1" t="s">
        <v>101</v>
      </c>
      <c r="B21" s="1" t="s">
        <v>29</v>
      </c>
      <c r="D21" s="1" t="s">
        <v>288</v>
      </c>
    </row>
    <row r="22" spans="1:4" s="69" customFormat="1" ht="12.75">
      <c r="A22" s="69" t="s">
        <v>101</v>
      </c>
      <c r="B22" s="69" t="s">
        <v>30</v>
      </c>
      <c r="D22" s="69" t="s">
        <v>289</v>
      </c>
    </row>
    <row r="23" spans="1:4" s="1" customFormat="1" ht="12.75">
      <c r="A23" s="1" t="s">
        <v>101</v>
      </c>
      <c r="B23" s="1" t="s">
        <v>31</v>
      </c>
      <c r="D23" s="1" t="s">
        <v>290</v>
      </c>
    </row>
    <row r="24" spans="1:4" s="69" customFormat="1" ht="12.75">
      <c r="A24" s="69" t="s">
        <v>102</v>
      </c>
      <c r="B24" s="69" t="s">
        <v>32</v>
      </c>
      <c r="D24" s="69" t="s">
        <v>291</v>
      </c>
    </row>
    <row r="25" spans="1:4" s="1" customFormat="1" ht="12.75">
      <c r="A25" s="1" t="s">
        <v>103</v>
      </c>
      <c r="B25" s="1" t="s">
        <v>33</v>
      </c>
      <c r="D25" s="1" t="s">
        <v>278</v>
      </c>
    </row>
    <row r="26" spans="1:4" s="69" customFormat="1" ht="12.75">
      <c r="A26" s="69" t="s">
        <v>104</v>
      </c>
      <c r="B26" s="69" t="s">
        <v>34</v>
      </c>
      <c r="D26" s="69" t="s">
        <v>292</v>
      </c>
    </row>
    <row r="27" spans="1:4" s="1" customFormat="1" ht="12.75">
      <c r="A27" s="1" t="s">
        <v>105</v>
      </c>
      <c r="B27" s="1" t="s">
        <v>35</v>
      </c>
      <c r="D27" s="1" t="s">
        <v>275</v>
      </c>
    </row>
    <row r="28" spans="1:4" s="1" customFormat="1" ht="12.75">
      <c r="A28" s="1" t="s">
        <v>106</v>
      </c>
      <c r="B28" s="1" t="s">
        <v>36</v>
      </c>
      <c r="D28" s="1" t="s">
        <v>293</v>
      </c>
    </row>
    <row r="29" spans="1:4" s="1" customFormat="1" ht="12.75">
      <c r="A29" s="1" t="s">
        <v>106</v>
      </c>
      <c r="B29" s="1" t="s">
        <v>37</v>
      </c>
      <c r="D29" s="1" t="s">
        <v>294</v>
      </c>
    </row>
    <row r="30" spans="1:4" s="69" customFormat="1" ht="12.75">
      <c r="A30" s="69" t="s">
        <v>107</v>
      </c>
      <c r="B30" s="69" t="s">
        <v>38</v>
      </c>
      <c r="D30" s="69" t="s">
        <v>295</v>
      </c>
    </row>
    <row r="31" spans="1:4" s="69" customFormat="1" ht="12.75">
      <c r="A31" s="69" t="s">
        <v>107</v>
      </c>
      <c r="B31" s="69" t="s">
        <v>39</v>
      </c>
      <c r="D31" s="69" t="s">
        <v>296</v>
      </c>
    </row>
    <row r="32" spans="1:4" s="1" customFormat="1" ht="12.75">
      <c r="A32" s="1" t="s">
        <v>108</v>
      </c>
      <c r="B32" s="1" t="s">
        <v>41</v>
      </c>
      <c r="D32" s="1" t="s">
        <v>297</v>
      </c>
    </row>
    <row r="33" spans="1:4" s="69" customFormat="1" ht="12.75">
      <c r="A33" s="69" t="s">
        <v>108</v>
      </c>
      <c r="B33" s="69" t="s">
        <v>40</v>
      </c>
      <c r="D33" s="69" t="s">
        <v>298</v>
      </c>
    </row>
    <row r="34" spans="1:4" s="1" customFormat="1" ht="12.75">
      <c r="A34" s="1" t="s">
        <v>108</v>
      </c>
      <c r="B34" s="1" t="s">
        <v>42</v>
      </c>
      <c r="D34" s="1" t="s">
        <v>299</v>
      </c>
    </row>
    <row r="35" spans="1:4" s="69" customFormat="1" ht="12.75">
      <c r="A35" s="69" t="s">
        <v>108</v>
      </c>
      <c r="B35" s="69" t="s">
        <v>43</v>
      </c>
      <c r="D35" s="69" t="s">
        <v>297</v>
      </c>
    </row>
    <row r="36" spans="1:4" s="1" customFormat="1" ht="12.75">
      <c r="A36" s="1" t="s">
        <v>109</v>
      </c>
      <c r="B36" s="1" t="s">
        <v>44</v>
      </c>
      <c r="D36" s="1" t="s">
        <v>300</v>
      </c>
    </row>
    <row r="37" spans="1:4" s="1" customFormat="1" ht="12.75">
      <c r="A37" s="1" t="s">
        <v>110</v>
      </c>
      <c r="B37" s="1" t="s">
        <v>45</v>
      </c>
      <c r="D37" s="1" t="s">
        <v>347</v>
      </c>
    </row>
    <row r="38" spans="1:4" s="1" customFormat="1" ht="12.75">
      <c r="A38" s="1" t="s">
        <v>110</v>
      </c>
      <c r="B38" s="1" t="s">
        <v>341</v>
      </c>
      <c r="D38" s="1" t="s">
        <v>301</v>
      </c>
    </row>
    <row r="39" spans="1:4" s="1" customFormat="1" ht="12.75">
      <c r="A39" s="1" t="s">
        <v>111</v>
      </c>
      <c r="B39" s="1" t="s">
        <v>46</v>
      </c>
      <c r="D39" s="1" t="s">
        <v>302</v>
      </c>
    </row>
    <row r="40" spans="1:4" s="1" customFormat="1" ht="12.75">
      <c r="A40" s="1" t="s">
        <v>111</v>
      </c>
      <c r="B40" s="1" t="s">
        <v>47</v>
      </c>
      <c r="D40" s="1" t="s">
        <v>303</v>
      </c>
    </row>
    <row r="41" spans="1:4" s="1" customFormat="1" ht="12.75">
      <c r="A41" s="1" t="s">
        <v>111</v>
      </c>
      <c r="B41" s="1" t="s">
        <v>338</v>
      </c>
      <c r="D41" s="1" t="s">
        <v>337</v>
      </c>
    </row>
    <row r="42" spans="1:4" s="1" customFormat="1" ht="12.75">
      <c r="A42" s="1" t="s">
        <v>111</v>
      </c>
      <c r="B42" s="1" t="s">
        <v>336</v>
      </c>
      <c r="D42" s="1" t="s">
        <v>337</v>
      </c>
    </row>
    <row r="43" spans="1:4" s="1" customFormat="1" ht="12.75">
      <c r="A43" s="1" t="s">
        <v>111</v>
      </c>
      <c r="B43" s="1" t="s">
        <v>48</v>
      </c>
      <c r="D43" s="1" t="s">
        <v>304</v>
      </c>
    </row>
    <row r="44" spans="1:4" s="1" customFormat="1" ht="12.75">
      <c r="A44" s="1" t="s">
        <v>112</v>
      </c>
      <c r="B44" s="1" t="s">
        <v>49</v>
      </c>
      <c r="D44" s="1" t="s">
        <v>305</v>
      </c>
    </row>
    <row r="45" spans="1:4" s="1" customFormat="1" ht="12.75">
      <c r="A45" s="1" t="s">
        <v>113</v>
      </c>
      <c r="B45" s="1" t="s">
        <v>50</v>
      </c>
      <c r="D45" s="1" t="s">
        <v>306</v>
      </c>
    </row>
    <row r="46" spans="1:4" s="69" customFormat="1" ht="12.75">
      <c r="A46" s="69" t="s">
        <v>114</v>
      </c>
      <c r="B46" s="69" t="s">
        <v>51</v>
      </c>
      <c r="D46" s="69" t="s">
        <v>307</v>
      </c>
    </row>
    <row r="47" spans="1:4" s="1" customFormat="1" ht="12.75">
      <c r="A47" s="1" t="s">
        <v>114</v>
      </c>
      <c r="B47" s="1" t="s">
        <v>52</v>
      </c>
      <c r="D47" s="1" t="s">
        <v>308</v>
      </c>
    </row>
    <row r="48" spans="1:4" s="1" customFormat="1" ht="12.75">
      <c r="A48" s="1" t="s">
        <v>114</v>
      </c>
      <c r="B48" s="1" t="s">
        <v>53</v>
      </c>
      <c r="D48" s="1" t="s">
        <v>308</v>
      </c>
    </row>
    <row r="49" spans="1:4" s="1" customFormat="1" ht="12.75">
      <c r="A49" s="1" t="s">
        <v>115</v>
      </c>
      <c r="B49" s="1" t="s">
        <v>54</v>
      </c>
      <c r="D49" s="1" t="s">
        <v>309</v>
      </c>
    </row>
    <row r="50" spans="1:4" s="1" customFormat="1" ht="12.75">
      <c r="A50" s="1" t="s">
        <v>115</v>
      </c>
      <c r="B50" s="1" t="s">
        <v>55</v>
      </c>
      <c r="D50" s="1" t="s">
        <v>340</v>
      </c>
    </row>
    <row r="51" spans="1:4" s="1" customFormat="1" ht="12.75">
      <c r="A51" s="1" t="s">
        <v>310</v>
      </c>
      <c r="B51" s="1" t="s">
        <v>311</v>
      </c>
      <c r="D51" s="1" t="s">
        <v>283</v>
      </c>
    </row>
    <row r="52" spans="1:4" s="1" customFormat="1" ht="12.75">
      <c r="A52" s="1" t="s">
        <v>310</v>
      </c>
      <c r="B52" s="1" t="s">
        <v>57</v>
      </c>
      <c r="D52" s="1" t="s">
        <v>312</v>
      </c>
    </row>
    <row r="53" spans="1:4" s="69" customFormat="1" ht="12.75">
      <c r="A53" s="69" t="s">
        <v>310</v>
      </c>
      <c r="B53" s="69" t="s">
        <v>58</v>
      </c>
      <c r="D53" s="69" t="s">
        <v>313</v>
      </c>
    </row>
    <row r="54" spans="1:4" s="69" customFormat="1" ht="12.75">
      <c r="A54" s="69" t="s">
        <v>117</v>
      </c>
      <c r="B54" s="69" t="s">
        <v>59</v>
      </c>
      <c r="D54" s="69" t="s">
        <v>314</v>
      </c>
    </row>
    <row r="55" spans="1:4" s="1" customFormat="1" ht="12.75">
      <c r="A55" s="1" t="s">
        <v>117</v>
      </c>
      <c r="B55" s="1" t="s">
        <v>60</v>
      </c>
      <c r="D55" s="1" t="s">
        <v>335</v>
      </c>
    </row>
    <row r="56" spans="1:4" s="69" customFormat="1" ht="12.75">
      <c r="A56" s="69" t="s">
        <v>117</v>
      </c>
      <c r="B56" s="69" t="s">
        <v>33</v>
      </c>
      <c r="D56" s="69" t="s">
        <v>314</v>
      </c>
    </row>
    <row r="57" spans="1:4" s="69" customFormat="1" ht="12.75">
      <c r="A57" s="69" t="s">
        <v>117</v>
      </c>
      <c r="B57" s="69" t="s">
        <v>61</v>
      </c>
      <c r="D57" s="69" t="s">
        <v>315</v>
      </c>
    </row>
    <row r="58" spans="1:4" s="69" customFormat="1" ht="12.75">
      <c r="A58" s="69" t="s">
        <v>117</v>
      </c>
      <c r="B58" s="69" t="s">
        <v>62</v>
      </c>
      <c r="D58" s="69" t="s">
        <v>316</v>
      </c>
    </row>
    <row r="59" spans="1:4" s="1" customFormat="1" ht="12.75">
      <c r="A59" s="1" t="s">
        <v>118</v>
      </c>
      <c r="B59" s="1" t="s">
        <v>63</v>
      </c>
      <c r="D59" s="1" t="s">
        <v>349</v>
      </c>
    </row>
    <row r="60" spans="1:4" s="1" customFormat="1" ht="12.75">
      <c r="A60" s="1" t="s">
        <v>119</v>
      </c>
      <c r="B60" s="1" t="s">
        <v>33</v>
      </c>
      <c r="D60" s="1" t="s">
        <v>301</v>
      </c>
    </row>
    <row r="61" spans="1:4" s="1" customFormat="1" ht="12.75">
      <c r="A61" s="1" t="s">
        <v>120</v>
      </c>
      <c r="B61" s="1" t="s">
        <v>64</v>
      </c>
      <c r="D61" s="1" t="s">
        <v>278</v>
      </c>
    </row>
    <row r="62" spans="1:4" s="69" customFormat="1" ht="12.75">
      <c r="A62" s="69" t="s">
        <v>121</v>
      </c>
      <c r="B62" s="69" t="s">
        <v>65</v>
      </c>
      <c r="D62" s="69" t="s">
        <v>317</v>
      </c>
    </row>
    <row r="63" spans="1:4" s="1" customFormat="1" ht="12.75">
      <c r="A63" s="1" t="s">
        <v>121</v>
      </c>
      <c r="B63" s="1" t="s">
        <v>348</v>
      </c>
      <c r="D63" s="1" t="s">
        <v>350</v>
      </c>
    </row>
    <row r="64" spans="1:4" s="69" customFormat="1" ht="12.75">
      <c r="A64" s="69" t="s">
        <v>121</v>
      </c>
      <c r="B64" s="69" t="s">
        <v>66</v>
      </c>
      <c r="D64" s="69" t="s">
        <v>318</v>
      </c>
    </row>
    <row r="65" spans="1:4" s="1" customFormat="1" ht="12" customHeight="1">
      <c r="A65" s="1" t="s">
        <v>121</v>
      </c>
      <c r="B65" s="1" t="s">
        <v>67</v>
      </c>
      <c r="D65" s="1" t="s">
        <v>319</v>
      </c>
    </row>
    <row r="66" spans="1:4" s="1" customFormat="1" ht="12" customHeight="1">
      <c r="A66" s="1" t="s">
        <v>121</v>
      </c>
      <c r="B66" s="1" t="s">
        <v>69</v>
      </c>
      <c r="D66" s="1" t="s">
        <v>320</v>
      </c>
    </row>
    <row r="67" spans="1:4" s="1" customFormat="1" ht="12.75">
      <c r="A67" s="1" t="s">
        <v>121</v>
      </c>
      <c r="B67" s="1" t="s">
        <v>70</v>
      </c>
      <c r="D67" s="1" t="s">
        <v>321</v>
      </c>
    </row>
    <row r="68" spans="1:4" s="69" customFormat="1" ht="12.75">
      <c r="A68" s="69" t="s">
        <v>121</v>
      </c>
      <c r="B68" s="69" t="s">
        <v>68</v>
      </c>
      <c r="D68" s="69" t="s">
        <v>322</v>
      </c>
    </row>
    <row r="69" spans="1:4" s="1" customFormat="1" ht="12.75">
      <c r="A69" s="1" t="s">
        <v>121</v>
      </c>
      <c r="B69" s="1" t="s">
        <v>71</v>
      </c>
      <c r="D69" s="1" t="s">
        <v>323</v>
      </c>
    </row>
    <row r="70" spans="1:4" s="1" customFormat="1" ht="12.75">
      <c r="A70" s="1" t="s">
        <v>121</v>
      </c>
      <c r="B70" s="113" t="s">
        <v>72</v>
      </c>
      <c r="D70" s="1" t="s">
        <v>324</v>
      </c>
    </row>
    <row r="71" spans="1:4" s="1" customFormat="1" ht="12.75">
      <c r="A71" s="1" t="s">
        <v>121</v>
      </c>
      <c r="B71" s="113" t="s">
        <v>73</v>
      </c>
      <c r="D71" s="1" t="s">
        <v>325</v>
      </c>
    </row>
    <row r="72" spans="1:4" s="1" customFormat="1" ht="12.75">
      <c r="A72" s="1" t="s">
        <v>121</v>
      </c>
      <c r="B72" s="1" t="s">
        <v>74</v>
      </c>
      <c r="D72" s="1" t="s">
        <v>342</v>
      </c>
    </row>
    <row r="73" spans="1:4" s="1" customFormat="1" ht="12.75">
      <c r="A73" s="1" t="s">
        <v>121</v>
      </c>
      <c r="B73" s="1" t="s">
        <v>326</v>
      </c>
      <c r="D73" s="1" t="s">
        <v>345</v>
      </c>
    </row>
    <row r="74" spans="1:4" s="1" customFormat="1" ht="12.75">
      <c r="A74" s="1" t="s">
        <v>121</v>
      </c>
      <c r="B74" s="1" t="s">
        <v>327</v>
      </c>
      <c r="D74" s="1" t="s">
        <v>345</v>
      </c>
    </row>
    <row r="75" spans="1:4" s="1" customFormat="1" ht="12.75">
      <c r="A75" s="1" t="s">
        <v>121</v>
      </c>
      <c r="B75" s="1" t="s">
        <v>77</v>
      </c>
      <c r="D75" s="1" t="s">
        <v>328</v>
      </c>
    </row>
    <row r="76" spans="1:4" s="1" customFormat="1" ht="12.75">
      <c r="A76" s="1" t="s">
        <v>122</v>
      </c>
      <c r="B76" s="1" t="s">
        <v>78</v>
      </c>
      <c r="D76" s="1" t="s">
        <v>329</v>
      </c>
    </row>
    <row r="77" spans="1:4" s="69" customFormat="1" ht="12.75">
      <c r="A77" s="69" t="s">
        <v>122</v>
      </c>
      <c r="B77" s="69" t="s">
        <v>79</v>
      </c>
      <c r="D77" s="69" t="s">
        <v>330</v>
      </c>
    </row>
    <row r="78" spans="1:4" s="1" customFormat="1" ht="12.75">
      <c r="A78" s="1" t="s">
        <v>122</v>
      </c>
      <c r="B78" s="1" t="s">
        <v>80</v>
      </c>
      <c r="D78" s="1" t="s">
        <v>331</v>
      </c>
    </row>
    <row r="79" spans="1:4" s="1" customFormat="1" ht="12.75">
      <c r="A79" s="1" t="s">
        <v>122</v>
      </c>
      <c r="B79" s="1" t="s">
        <v>81</v>
      </c>
      <c r="D79" s="1" t="s">
        <v>332</v>
      </c>
    </row>
    <row r="80" spans="1:4" s="1" customFormat="1" ht="12.75">
      <c r="A80" s="1" t="s">
        <v>122</v>
      </c>
      <c r="B80" s="1" t="s">
        <v>82</v>
      </c>
      <c r="D80" s="1" t="s">
        <v>352</v>
      </c>
    </row>
    <row r="81" spans="1:4" s="1" customFormat="1" ht="12.75">
      <c r="A81" s="1" t="s">
        <v>122</v>
      </c>
      <c r="B81" s="1" t="s">
        <v>83</v>
      </c>
      <c r="D81" s="1" t="s">
        <v>333</v>
      </c>
    </row>
    <row r="82" spans="1:4" s="1" customFormat="1" ht="12.75">
      <c r="A82" s="1" t="s">
        <v>123</v>
      </c>
      <c r="B82" s="1" t="s">
        <v>84</v>
      </c>
      <c r="D82" s="1" t="s">
        <v>334</v>
      </c>
    </row>
    <row r="83" s="69" customFormat="1" ht="12.75"/>
    <row r="84" s="69" customFormat="1" ht="12.75"/>
    <row r="85" spans="1:7" ht="12.75">
      <c r="A85" s="69"/>
      <c r="B85" s="69"/>
      <c r="C85" s="69"/>
      <c r="D85" s="69"/>
      <c r="E85" s="69"/>
      <c r="F85" s="69"/>
      <c r="G85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eskogustafsson@dnainternet.net</cp:lastModifiedBy>
  <dcterms:created xsi:type="dcterms:W3CDTF">2024-02-23T08:16:47Z</dcterms:created>
  <dcterms:modified xsi:type="dcterms:W3CDTF">2024-03-13T11:16:44Z</dcterms:modified>
  <cp:category/>
  <cp:version/>
  <cp:contentType/>
  <cp:contentStatus/>
</cp:coreProperties>
</file>