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16" windowWidth="8040" windowHeight="9360" activeTab="0"/>
  </bookViews>
  <sheets>
    <sheet name="Perustaulukko" sheetId="1" r:id="rId1"/>
    <sheet name="Eloonjäämis%" sheetId="2" r:id="rId2"/>
    <sheet name="Laskijat" sheetId="3" r:id="rId3"/>
  </sheets>
  <definedNames>
    <definedName name="_xlnm.Print_Titles" localSheetId="0">'Perustaulukko'!$A:$A,'Perustaulukko'!$2:$4</definedName>
  </definedNames>
  <calcPr fullCalcOnLoad="1"/>
</workbook>
</file>

<file path=xl/comments1.xml><?xml version="1.0" encoding="utf-8"?>
<comments xmlns="http://schemas.openxmlformats.org/spreadsheetml/2006/main">
  <authors>
    <author>Esko Gustafsson</author>
  </authors>
  <commentList>
    <comment ref="A133" authorId="0">
      <text>
        <r>
          <rPr>
            <b/>
            <sz val="8"/>
            <rFont val="Tahoma"/>
            <family val="0"/>
          </rPr>
          <t>Esko Gustafsson:</t>
        </r>
        <r>
          <rPr>
            <sz val="8"/>
            <rFont val="Tahoma"/>
            <family val="0"/>
          </rPr>
          <t xml:space="preserve">
Lajimäärä on laskettu niistä lajeista, joiden vuosikymmenen keskiarvo on vähintään 0,01. + tarkoittaa, että laji on tavattu vähintään kerran vuosikymmenessä, mutta ei sisälly lajimäärään. Yksittäisen vuoden lajimäärä on oikea. Huomaa kuitenkin, että Loxia sp lasketaan lajiksi. </t>
        </r>
      </text>
    </comment>
    <comment ref="A134" authorId="0">
      <text>
        <r>
          <rPr>
            <b/>
            <sz val="8"/>
            <rFont val="Tahoma"/>
            <family val="0"/>
          </rPr>
          <t>Esko Gustafsson:</t>
        </r>
        <r>
          <rPr>
            <sz val="8"/>
            <rFont val="Tahoma"/>
            <family val="0"/>
          </rPr>
          <t xml:space="preserve">
Tässä mukana myös + merkityt lajit, joiden vuosikymmenkeskiarvo ei yllä lukuun 0,01. Nämä lajit on kuitenkin tavattu ko. vuosikymmenellä. Luku ei kuitenkaan ole täysin todellinen, sillä aiemmilta vuosikymmeniltä (1960-1990-luvut) ei ole tiedossa kaikkia harvinaisuushavaintoja. Nämä luvut ovat verrannollisia 2010-luvun lajimäärään solussa G133</t>
        </r>
      </text>
    </comment>
  </commentList>
</comments>
</file>

<file path=xl/sharedStrings.xml><?xml version="1.0" encoding="utf-8"?>
<sst xmlns="http://schemas.openxmlformats.org/spreadsheetml/2006/main" count="676" uniqueCount="317">
  <si>
    <t>LAI</t>
  </si>
  <si>
    <t>Km</t>
  </si>
  <si>
    <t>Merimetso</t>
  </si>
  <si>
    <t>Kyhmyjoutsen</t>
  </si>
  <si>
    <t>Laulujoutsen</t>
  </si>
  <si>
    <t>Sinisorsa</t>
  </si>
  <si>
    <t>Telkkä</t>
  </si>
  <si>
    <t>Isokoskelo</t>
  </si>
  <si>
    <t>Merikotka</t>
  </si>
  <si>
    <t>Kanahaukka</t>
  </si>
  <si>
    <t>Varpushaukka</t>
  </si>
  <si>
    <t>Hiirihaukka</t>
  </si>
  <si>
    <t>Maakotka</t>
  </si>
  <si>
    <t>Pyy</t>
  </si>
  <si>
    <t>Teeri</t>
  </si>
  <si>
    <t>Fasaani</t>
  </si>
  <si>
    <t>Nokikana</t>
  </si>
  <si>
    <t>Harmaalokki</t>
  </si>
  <si>
    <t>Merilokki</t>
  </si>
  <si>
    <t>Kesykyyhky</t>
  </si>
  <si>
    <t>Uuttukyyhky</t>
  </si>
  <si>
    <t>Turkinkyyhky</t>
  </si>
  <si>
    <t>Huuhkaja</t>
  </si>
  <si>
    <t>Lehtopöllö</t>
  </si>
  <si>
    <t>Harmaapäätikka</t>
  </si>
  <si>
    <t>Palokärki</t>
  </si>
  <si>
    <t>Käpytikka</t>
  </si>
  <si>
    <t>Tilhi</t>
  </si>
  <si>
    <t>Koskikara</t>
  </si>
  <si>
    <t>Peukaloinen</t>
  </si>
  <si>
    <t>Punarinta</t>
  </si>
  <si>
    <t>Mustarastas</t>
  </si>
  <si>
    <t>Räkättirastas</t>
  </si>
  <si>
    <t>Punakylkirastas</t>
  </si>
  <si>
    <t>Hippiäinen</t>
  </si>
  <si>
    <t>Viiksitimali</t>
  </si>
  <si>
    <t>Pyrstötiainen</t>
  </si>
  <si>
    <t>Hömötiainen</t>
  </si>
  <si>
    <t>Töyhtötiainen</t>
  </si>
  <si>
    <t>Kuusitiainen</t>
  </si>
  <si>
    <t>Sinitiainen</t>
  </si>
  <si>
    <t>Talitiainen</t>
  </si>
  <si>
    <t>Puukiipijä</t>
  </si>
  <si>
    <t>Isolepinkäinen</t>
  </si>
  <si>
    <t>Närhi</t>
  </si>
  <si>
    <t>Harakka</t>
  </si>
  <si>
    <t>Naakka</t>
  </si>
  <si>
    <t>Varis</t>
  </si>
  <si>
    <t>Korppi</t>
  </si>
  <si>
    <t>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</si>
  <si>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</si>
  <si>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</si>
  <si>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</si>
  <si>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</si>
  <si>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</si>
  <si>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</si>
  <si>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</si>
  <si>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</si>
  <si>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Urpiainen</t>
  </si>
  <si>
    <t>Tundraurpiainen</t>
  </si>
  <si>
    <t>Pikkukäpylintu</t>
  </si>
  <si>
    <t>Käpylintulaji</t>
  </si>
  <si>
    <t>Isokäpylintu</t>
  </si>
  <si>
    <t>Punatulkku</t>
  </si>
  <si>
    <t>Keltasirkku</t>
  </si>
  <si>
    <t>Alli</t>
  </si>
  <si>
    <t>Tukkakoskelo</t>
  </si>
  <si>
    <t>Metso</t>
  </si>
  <si>
    <t>Kalalokki</t>
  </si>
  <si>
    <t>Sepelkyyhky</t>
  </si>
  <si>
    <t>Varpuspöllö</t>
  </si>
  <si>
    <t>Kiuru</t>
  </si>
  <si>
    <t>Pähkinänakkeli</t>
  </si>
  <si>
    <t>KUS</t>
  </si>
  <si>
    <t>KAA</t>
  </si>
  <si>
    <t>Piekana</t>
  </si>
  <si>
    <t>RYM</t>
  </si>
  <si>
    <t>Pikkutikka</t>
  </si>
  <si>
    <t>Sarvipöllö</t>
  </si>
  <si>
    <t>TUR</t>
  </si>
  <si>
    <t>Seppälä</t>
  </si>
  <si>
    <t>Nokkavarpunen</t>
  </si>
  <si>
    <t>MYN</t>
  </si>
  <si>
    <t>Kevätlaskennat TLY:n alueella</t>
  </si>
  <si>
    <t>Pajusirkku</t>
  </si>
  <si>
    <t>Isolokki</t>
  </si>
  <si>
    <t>Uivelo</t>
  </si>
  <si>
    <t>Pulmunen</t>
  </si>
  <si>
    <t>Hirvensalo</t>
  </si>
  <si>
    <t>Pohjantikka</t>
  </si>
  <si>
    <t>KOS</t>
  </si>
  <si>
    <t>Koivukylä</t>
  </si>
  <si>
    <t>MIE</t>
  </si>
  <si>
    <t>Laajokivarsi</t>
  </si>
  <si>
    <t>Tunturikiuru</t>
  </si>
  <si>
    <t>Brunnila-Röölä</t>
  </si>
  <si>
    <t>UUS</t>
  </si>
  <si>
    <t>Kemira</t>
  </si>
  <si>
    <t>Ampuhaukka</t>
  </si>
  <si>
    <t>YLÄ</t>
  </si>
  <si>
    <t>Vaskijärvi</t>
  </si>
  <si>
    <t>PAR</t>
  </si>
  <si>
    <t>Mustavaris</t>
  </si>
  <si>
    <t>LIE</t>
  </si>
  <si>
    <t>Littoistenjärvi</t>
  </si>
  <si>
    <t xml:space="preserve">RYM </t>
  </si>
  <si>
    <t>Brunnila</t>
  </si>
  <si>
    <t>RAI</t>
  </si>
  <si>
    <t>PAI</t>
  </si>
  <si>
    <t>Tukkasotka</t>
  </si>
  <si>
    <t>Rauvolanlahti</t>
  </si>
  <si>
    <t>Luhtakana</t>
  </si>
  <si>
    <t>Mustapääkerttu</t>
  </si>
  <si>
    <t>Takakirves</t>
  </si>
  <si>
    <t>Mynälahti</t>
  </si>
  <si>
    <t>Yht. yks/10km</t>
  </si>
  <si>
    <t>Uusintalaskentojen 1966/67-68/69 yks./10km keskiarvo</t>
  </si>
  <si>
    <t>Uusintalaskentojen 1969/70-78/79 yks./10km keskiarvo</t>
  </si>
  <si>
    <t>Uusintalaskentojen 1979/80-88/89 yks./10km keskiarvo</t>
  </si>
  <si>
    <t>Uusintalaskentojen 1989/90-98/99 yks./10km keskiarvo</t>
  </si>
  <si>
    <t>1960-l</t>
  </si>
  <si>
    <t>1970-l</t>
  </si>
  <si>
    <t>1980-l</t>
  </si>
  <si>
    <t>1990-l</t>
  </si>
  <si>
    <t>2000-l</t>
  </si>
  <si>
    <t>Yht. lajeja</t>
  </si>
  <si>
    <t>Yksilöitä jäljellä keväällä syksystä laskien (%)</t>
  </si>
  <si>
    <t>Yksilöitä jäljellä keväällä vuodenvaihteesta laskien (%)</t>
  </si>
  <si>
    <t xml:space="preserve">Lajikohtainen yksilömäärä
/ 10 havainnointikilometriä
</t>
  </si>
  <si>
    <t>Monellako reitillä laji tavattiin</t>
  </si>
  <si>
    <t>Empo-Vuolahti</t>
  </si>
  <si>
    <t>* olen saanut tiedot Luonnontieteellisen keskusmuseon sivuilta</t>
  </si>
  <si>
    <t>*Rainer Grönholm</t>
  </si>
  <si>
    <t>Kevola</t>
  </si>
  <si>
    <t>RUS</t>
  </si>
  <si>
    <t>Keskusta-Merttelä</t>
  </si>
  <si>
    <t>Peltopyy</t>
  </si>
  <si>
    <t>SAU</t>
  </si>
  <si>
    <t>Keskusta</t>
  </si>
  <si>
    <t>Krookila-Metsäaro</t>
  </si>
  <si>
    <t>*Kai Norrdahl</t>
  </si>
  <si>
    <t>Heinäinen</t>
  </si>
  <si>
    <t>Töyhtöhyyppä</t>
  </si>
  <si>
    <t>Yhteensä yksilöitä</t>
  </si>
  <si>
    <t>PII</t>
  </si>
  <si>
    <t>Harvaluoto</t>
  </si>
  <si>
    <t>Helmipöllö</t>
  </si>
  <si>
    <t>*Erkki Hellman</t>
  </si>
  <si>
    <t>Yhteensä lajeja</t>
  </si>
  <si>
    <t>Reitin lajimäärä</t>
  </si>
  <si>
    <t>Reitin yksilömäärä</t>
  </si>
  <si>
    <t>SAL</t>
  </si>
  <si>
    <t>Ollikkala</t>
  </si>
  <si>
    <t>MAR</t>
  </si>
  <si>
    <t>NAA</t>
  </si>
  <si>
    <t>Järämäki-Ihala</t>
  </si>
  <si>
    <t>Lehtokurppa</t>
  </si>
  <si>
    <t>Ruissalo Kuuva</t>
  </si>
  <si>
    <t>Ruissalo, Kuuva</t>
  </si>
  <si>
    <t>Ruissalo Keski</t>
  </si>
  <si>
    <t>Ruissalo, Keski</t>
  </si>
  <si>
    <t>Kanadanhanhi</t>
  </si>
  <si>
    <t>Kohmo-Pääskyvuori</t>
  </si>
  <si>
    <t>*Petri Vainio</t>
  </si>
  <si>
    <t>Valkoselkätikka</t>
  </si>
  <si>
    <t>Tavi</t>
  </si>
  <si>
    <t>Pohjanpelto</t>
  </si>
  <si>
    <t>*Kim Kuntze</t>
  </si>
  <si>
    <t>Sinisuohaukka</t>
  </si>
  <si>
    <t>Taviokuurna</t>
  </si>
  <si>
    <t>Kiparluoto</t>
  </si>
  <si>
    <t>Harmaahaikara</t>
  </si>
  <si>
    <t>Pähkinähakki</t>
  </si>
  <si>
    <t>Tuulihaukka</t>
  </si>
  <si>
    <t>Uusintalaskentojen 1999/00-08/09 yks./10km keskiarvo</t>
  </si>
  <si>
    <t>Kalanti kk</t>
  </si>
  <si>
    <t>*Rauno Laine</t>
  </si>
  <si>
    <t>Vahto</t>
  </si>
  <si>
    <t>TAI</t>
  </si>
  <si>
    <t>Keskusta-Kolkanaukko</t>
  </si>
  <si>
    <t>Naurulokki</t>
  </si>
  <si>
    <t>Jorma Kirjonen</t>
  </si>
  <si>
    <t>Lajikohtainen yksilömäärä/ 10 havainnointikilometriä</t>
  </si>
  <si>
    <t>Lapasotka</t>
  </si>
  <si>
    <t>Riskilä</t>
  </si>
  <si>
    <t>Prunkila</t>
  </si>
  <si>
    <t>Ensimmäisenä minulle havainnot ilmoittaneen henkilön nimi. Varmasti muitakin laskijoita on ollut mukana joillakin reiteillä</t>
  </si>
  <si>
    <t>*Timo Kurki</t>
  </si>
  <si>
    <t>*Olli Kanerva, Ville Räihä</t>
  </si>
  <si>
    <t>KOR</t>
  </si>
  <si>
    <t>Utö</t>
  </si>
  <si>
    <t>Muuttohaukka</t>
  </si>
  <si>
    <t>Hiiripöllö</t>
  </si>
  <si>
    <t>ASK</t>
  </si>
  <si>
    <t>Louhisaari</t>
  </si>
  <si>
    <t>Pikku-uikku</t>
  </si>
  <si>
    <t>+</t>
  </si>
  <si>
    <t>Valkoposkihanhi</t>
  </si>
  <si>
    <t>Punasotka</t>
  </si>
  <si>
    <t>Haahka</t>
  </si>
  <si>
    <t>Mustalintu</t>
  </si>
  <si>
    <t>Jänkäkurppa</t>
  </si>
  <si>
    <t>Niittykirvinen</t>
  </si>
  <si>
    <t>Rautiainen</t>
  </si>
  <si>
    <t>Kulorastas</t>
  </si>
  <si>
    <t>Vuorihemppo</t>
  </si>
  <si>
    <t>Silkkiuikku</t>
  </si>
  <si>
    <t>Jänkakurppa</t>
  </si>
  <si>
    <t>Pilkkasiipi</t>
  </si>
  <si>
    <t>Ruokki</t>
  </si>
  <si>
    <t>NAU</t>
  </si>
  <si>
    <t>Ängsö</t>
  </si>
  <si>
    <t>Selkälokki</t>
  </si>
  <si>
    <t>*Juha Kylänpää</t>
  </si>
  <si>
    <t>Jarmo Laine, Emma Kosonen</t>
  </si>
  <si>
    <t>2010-l</t>
  </si>
  <si>
    <t>Kaanaa-Pirilä</t>
  </si>
  <si>
    <t>*Harri Päivärinta</t>
  </si>
  <si>
    <t>MEL</t>
  </si>
  <si>
    <t>Tuohimaa</t>
  </si>
  <si>
    <t>Erkki Kallio</t>
  </si>
  <si>
    <t>ALA</t>
  </si>
  <si>
    <t>Koskenkylä</t>
  </si>
  <si>
    <t>*Arvi Uotila, Jarmo Boman</t>
  </si>
  <si>
    <t>*Raimo Uusitalo</t>
  </si>
  <si>
    <t>Merisirri</t>
  </si>
  <si>
    <t>Luotokirvinen</t>
  </si>
  <si>
    <t>Kettusirkku</t>
  </si>
  <si>
    <t>Merihanhi</t>
  </si>
  <si>
    <t>Pikkujoutsen</t>
  </si>
  <si>
    <t>*Ina-Sabrina Tirri</t>
  </si>
  <si>
    <t>Keskusta-Parsila</t>
  </si>
  <si>
    <t>KEM</t>
  </si>
  <si>
    <t>Sandö</t>
  </si>
  <si>
    <t>*Jari Kårlund</t>
  </si>
  <si>
    <t>TAR</t>
  </si>
  <si>
    <t>Heisala</t>
  </si>
  <si>
    <t>MAS</t>
  </si>
  <si>
    <t>Ohensaari</t>
  </si>
  <si>
    <t>Metsähanhi</t>
  </si>
  <si>
    <t>Kurki</t>
  </si>
  <si>
    <t>SÄR</t>
  </si>
  <si>
    <t>Förby-Finby</t>
  </si>
  <si>
    <t>*Ekblom Hannu, Ekblom Raija, Loivaranta Pekka, Loivaranta Aino, Helle Timo, Koskinen Kalevi</t>
  </si>
  <si>
    <t>DRA</t>
  </si>
  <si>
    <t>Kasnäs</t>
  </si>
  <si>
    <t>Laulurastas</t>
  </si>
  <si>
    <t>Lapinsirkku</t>
  </si>
  <si>
    <t>Veitenmäki</t>
  </si>
  <si>
    <t>*Ilkka Laitinen</t>
  </si>
  <si>
    <t>Ruissalo</t>
  </si>
  <si>
    <t>Suorsala</t>
  </si>
  <si>
    <t>*Lehtonen Jouko, Lehtonen Pirkko</t>
  </si>
  <si>
    <t>Hauninen</t>
  </si>
  <si>
    <t>*Timo Lainema</t>
  </si>
  <si>
    <t>Halinen III</t>
  </si>
  <si>
    <t>Luonnonmaa</t>
  </si>
  <si>
    <t>*Ismo Hyvärinen</t>
  </si>
  <si>
    <t>*Arvi Uotila</t>
  </si>
  <si>
    <t>NOU</t>
  </si>
  <si>
    <t>Palo</t>
  </si>
  <si>
    <t>*Kari Lehtonen ja yksi muu laskija</t>
  </si>
  <si>
    <t>Yks/10 reittikm laskennassa
 syksyllä 2015</t>
  </si>
  <si>
    <t>Yks/10 reittikm 
vuodenvaihteessa 2015/16</t>
  </si>
  <si>
    <t>Yks/10 reittikm 
kevätlaskennassa 2016</t>
  </si>
  <si>
    <t>Esko Gustafsson, Hannu Klemola, Veijo Peltola</t>
  </si>
  <si>
    <t>*Pekka Alho, Jukka Sillanpää</t>
  </si>
  <si>
    <t>Vuoden 2016 määrä suhteessa 2010-luvun keskiarvoon</t>
  </si>
  <si>
    <t>Uusintalaskentojen 2009/10-15/16 yks./10km keskiarvo</t>
  </si>
  <si>
    <t>Pehtjärvi</t>
  </si>
  <si>
    <t>*Asko Suoranta</t>
  </si>
  <si>
    <t>*Raimo Hyvönen, Elsa Friman</t>
  </si>
  <si>
    <t>*Markku Hyvönen, Reko Leino, Auri Leino</t>
  </si>
  <si>
    <t>*Pekka Salmi, Juhani Salmi</t>
  </si>
  <si>
    <t>*Jouni Saario</t>
  </si>
  <si>
    <t>Pansio-Perno</t>
  </si>
  <si>
    <t>*Markus Ahola</t>
  </si>
  <si>
    <t>Hankkaa-Karistoja</t>
  </si>
  <si>
    <t>*Kleemola Lauri, Kleemola Markku</t>
  </si>
  <si>
    <t>Esko Gustafsson, Pyry Herva</t>
  </si>
  <si>
    <t>*Jorma Tenovuo ja yksi muu henkilö</t>
  </si>
  <si>
    <t>Kangaskiuru</t>
  </si>
  <si>
    <t>*Rainer Grönholm, Kimmo Jarpa, Rolf Karlson</t>
  </si>
  <si>
    <t>Golf-kentän kierto</t>
  </si>
  <si>
    <t>Airikkala Kari, Lukin Aila</t>
  </si>
  <si>
    <t>*Koskinen Ari, Koskinen Kaija, Tiihonen Kirsi</t>
  </si>
  <si>
    <t>HOU</t>
  </si>
  <si>
    <t>Kivimo</t>
  </si>
  <si>
    <t>*Rainio Kalle</t>
  </si>
  <si>
    <t>*Juuti Jyri</t>
  </si>
  <si>
    <t>*Kai Kankare, Koskinen Ari, Koskinen Kaija, Holmström Jukka</t>
  </si>
  <si>
    <t>Katariinanlaakso-Ala-Lemu</t>
  </si>
  <si>
    <t>*Lehtonen Raimo, Lehtonen Tommi, Moberg Hannu</t>
  </si>
  <si>
    <t>Attu</t>
  </si>
  <si>
    <t>*Pettersson Kaj-Ove, Blomqvist Bertil, Duncker Marcus</t>
  </si>
  <si>
    <t>*Uppstu Peter</t>
  </si>
  <si>
    <t>Luolalanjärvi</t>
  </si>
  <si>
    <t>*Markus Rantala</t>
  </si>
  <si>
    <t>*Rauno Laine, Jouni Nummenpää</t>
  </si>
  <si>
    <t>*Esa Lehikoinen</t>
  </si>
  <si>
    <t>Muhkuri II</t>
  </si>
  <si>
    <t>*Peter Uppstu, Päivi Sirkiä, Mikael Nordström</t>
  </si>
  <si>
    <t>Osmo Kivivuori, Kari Ahtiainen, Petri Varjonen</t>
  </si>
  <si>
    <t>*Koskela Tapio, Talja Kristiina</t>
  </si>
  <si>
    <t>Vanhalinna</t>
  </si>
  <si>
    <t>*Timo Alppi</t>
  </si>
  <si>
    <t>Vartsala</t>
  </si>
  <si>
    <t>*Seppo Kallio</t>
  </si>
  <si>
    <t>Stortervo-Mågby</t>
  </si>
  <si>
    <t>*Tom Ahlström</t>
  </si>
  <si>
    <t>Sirkkula</t>
  </si>
  <si>
    <t>*Jari Lähteenoja, Seppo Sällylä</t>
  </si>
  <si>
    <t>Halikonlahti</t>
  </si>
  <si>
    <t>Röölä</t>
  </si>
  <si>
    <t>*Timo Nurmi</t>
  </si>
  <si>
    <t>Kunstenniemi</t>
  </si>
  <si>
    <t>*Jukka Lehtinen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</si>
</sst>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euro&quot;;\-#,##0\ &quot;euro&quot;"/>
    <numFmt numFmtId="173" formatCode="#,##0\ &quot;euro&quot;;[Red]\-#,##0\ &quot;euro&quot;"/>
    <numFmt numFmtId="174" formatCode="#,##0.00\ &quot;euro&quot;;\-#,##0.00\ &quot;euro&quot;"/>
    <numFmt numFmtId="175" formatCode="#,##0.00\ &quot;euro&quot;;[Red]\-#,##0.00\ &quot;euro&quot;"/>
    <numFmt numFmtId="176" formatCode="_-* #,##0\ &quot;euro&quot;_-;\-* #,##0\ &quot;euro&quot;_-;_-* &quot;-&quot;\ &quot;euro&quot;_-;_-@_-"/>
    <numFmt numFmtId="177" formatCode="_-* #,##0\ _e_u_r_o_-;\-* #,##0\ _e_u_r_o_-;_-* &quot;-&quot;\ _e_u_r_o_-;_-@_-"/>
    <numFmt numFmtId="178" formatCode="_-* #,##0.00\ &quot;euro&quot;_-;\-* #,##0.00\ &quot;euro&quot;_-;_-* &quot;-&quot;??\ &quot;euro&quot;_-;_-@_-"/>
    <numFmt numFmtId="179" formatCode="_-* #,##0.00\ _e_u_r_o_-;\-* #,##0.00\ _e_u_r_o_-;_-* &quot;-&quot;??\ _e_u_r_o_-;_-@_-"/>
    <numFmt numFmtId="180" formatCode="0.0"/>
    <numFmt numFmtId="181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 textRotation="9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textRotation="90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180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80" fontId="0" fillId="0" borderId="3" xfId="0" applyNumberFormat="1" applyFill="1" applyBorder="1" applyAlignment="1">
      <alignment/>
    </xf>
    <xf numFmtId="180" fontId="0" fillId="0" borderId="4" xfId="0" applyNumberFormat="1" applyBorder="1" applyAlignment="1">
      <alignment/>
    </xf>
    <xf numFmtId="180" fontId="0" fillId="0" borderId="3" xfId="0" applyNumberFormat="1" applyFont="1" applyBorder="1" applyAlignment="1">
      <alignment/>
    </xf>
    <xf numFmtId="180" fontId="0" fillId="0" borderId="3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 textRotation="90" wrapText="1"/>
    </xf>
    <xf numFmtId="2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5" fillId="0" borderId="0" xfId="0" applyFont="1" applyAlignment="1">
      <alignment horizontal="center" textRotation="90" wrapText="1"/>
    </xf>
    <xf numFmtId="1" fontId="0" fillId="0" borderId="1" xfId="0" applyNumberFormat="1" applyBorder="1" applyAlignment="1">
      <alignment/>
    </xf>
    <xf numFmtId="0" fontId="5" fillId="0" borderId="0" xfId="0" applyFont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2" fontId="0" fillId="0" borderId="5" xfId="0" applyNumberFormat="1" applyFont="1" applyBorder="1" applyAlignment="1">
      <alignment/>
    </xf>
    <xf numFmtId="1" fontId="1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2" fontId="0" fillId="0" borderId="7" xfId="0" applyNumberFormat="1" applyFont="1" applyBorder="1" applyAlignment="1">
      <alignment/>
    </xf>
    <xf numFmtId="1" fontId="0" fillId="0" borderId="8" xfId="0" applyNumberForma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2" fontId="0" fillId="0" borderId="6" xfId="0" applyNumberFormat="1" applyBorder="1" applyAlignment="1">
      <alignment/>
    </xf>
    <xf numFmtId="1" fontId="1" fillId="0" borderId="13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 textRotation="90"/>
    </xf>
    <xf numFmtId="0" fontId="0" fillId="0" borderId="0" xfId="0" applyFont="1" applyAlignment="1">
      <alignment horizontal="center" textRotation="90" wrapText="1"/>
    </xf>
    <xf numFmtId="0" fontId="0" fillId="0" borderId="0" xfId="0" applyFont="1" applyBorder="1" applyAlignment="1">
      <alignment horizontal="center" textRotation="90" wrapText="1"/>
    </xf>
    <xf numFmtId="0" fontId="1" fillId="0" borderId="0" xfId="0" applyFont="1" applyFill="1" applyAlignment="1">
      <alignment/>
    </xf>
    <xf numFmtId="2" fontId="0" fillId="2" borderId="2" xfId="0" applyNumberFormat="1" applyFill="1" applyBorder="1" applyAlignment="1">
      <alignment/>
    </xf>
    <xf numFmtId="1" fontId="0" fillId="0" borderId="7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ill="1" applyBorder="1" applyAlignment="1">
      <alignment/>
    </xf>
    <xf numFmtId="0" fontId="1" fillId="0" borderId="0" xfId="0" applyFont="1" applyBorder="1" applyAlignment="1">
      <alignment/>
    </xf>
    <xf numFmtId="180" fontId="0" fillId="0" borderId="2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textRotation="90" wrapText="1"/>
    </xf>
    <xf numFmtId="0" fontId="0" fillId="0" borderId="0" xfId="0" applyAlignment="1">
      <alignment horizontal="center" vertical="center" textRotation="90" wrapText="1"/>
    </xf>
    <xf numFmtId="1" fontId="0" fillId="0" borderId="0" xfId="0" applyNumberFormat="1" applyFont="1" applyFill="1" applyBorder="1" applyAlignment="1">
      <alignment/>
    </xf>
    <xf numFmtId="0" fontId="0" fillId="0" borderId="3" xfId="0" applyFont="1" applyBorder="1" applyAlignment="1" quotePrefix="1">
      <alignment/>
    </xf>
    <xf numFmtId="0" fontId="0" fillId="0" borderId="10" xfId="0" applyFont="1" applyBorder="1" applyAlignment="1" quotePrefix="1">
      <alignment/>
    </xf>
    <xf numFmtId="0" fontId="0" fillId="0" borderId="7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0" fontId="0" fillId="0" borderId="11" xfId="0" applyFont="1" applyBorder="1" applyAlignment="1" quotePrefix="1">
      <alignment horizontal="center"/>
    </xf>
    <xf numFmtId="2" fontId="0" fillId="0" borderId="7" xfId="0" applyNumberFormat="1" applyFont="1" applyBorder="1" applyAlignment="1" quotePrefix="1">
      <alignment horizontal="center"/>
    </xf>
    <xf numFmtId="0" fontId="0" fillId="0" borderId="7" xfId="0" applyFont="1" applyBorder="1" applyAlignment="1" quotePrefix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3" xfId="0" applyFont="1" applyBorder="1" applyAlignment="1" quotePrefix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Alignment="1">
      <alignment/>
    </xf>
    <xf numFmtId="1" fontId="0" fillId="2" borderId="11" xfId="0" applyNumberFormat="1" applyFill="1" applyBorder="1" applyAlignment="1">
      <alignment/>
    </xf>
    <xf numFmtId="1" fontId="0" fillId="2" borderId="14" xfId="0" applyNumberFormat="1" applyFill="1" applyBorder="1" applyAlignment="1">
      <alignment/>
    </xf>
    <xf numFmtId="1" fontId="0" fillId="2" borderId="15" xfId="0" applyNumberForma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" fontId="0" fillId="0" borderId="3" xfId="0" applyNumberFormat="1" applyFont="1" applyBorder="1" applyAlignment="1">
      <alignment/>
    </xf>
    <xf numFmtId="0" fontId="0" fillId="0" borderId="11" xfId="0" applyFont="1" applyFill="1" applyBorder="1" applyAlignment="1">
      <alignment horizontal="center" vertical="center" textRotation="90" wrapText="1"/>
    </xf>
    <xf numFmtId="180" fontId="0" fillId="2" borderId="18" xfId="0" applyNumberFormat="1" applyFill="1" applyBorder="1" applyAlignment="1">
      <alignment/>
    </xf>
    <xf numFmtId="180" fontId="0" fillId="2" borderId="0" xfId="0" applyNumberForma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1" fontId="0" fillId="3" borderId="14" xfId="0" applyNumberFormat="1" applyFill="1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dxfs count="1">
    <dxf>
      <font>
        <b/>
        <i val="0"/>
        <strike val="0"/>
        <color auto="1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36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7" sqref="R7"/>
    </sheetView>
  </sheetViews>
  <sheetFormatPr defaultColWidth="5.7109375" defaultRowHeight="12.75"/>
  <cols>
    <col min="1" max="1" width="17.140625" style="1" customWidth="1"/>
    <col min="2" max="7" width="5.7109375" style="1" customWidth="1"/>
    <col min="8" max="16" width="6.57421875" style="0" customWidth="1"/>
    <col min="17" max="17" width="7.28125" style="0" customWidth="1"/>
    <col min="18" max="18" width="6.57421875" style="0" customWidth="1"/>
    <col min="19" max="20" width="6.57421875" style="63" customWidth="1"/>
    <col min="21" max="21" width="6.57421875" style="0" customWidth="1"/>
    <col min="22" max="22" width="6.57421875" style="0" bestFit="1" customWidth="1"/>
    <col min="23" max="27" width="6.57421875" style="0" customWidth="1"/>
  </cols>
  <sheetData>
    <row r="1" ht="12.75">
      <c r="A1" s="1" t="s">
        <v>83</v>
      </c>
    </row>
    <row r="2" spans="1:83" s="4" customFormat="1" ht="129.75" customHeight="1">
      <c r="A2" s="3"/>
      <c r="B2" s="22" t="s">
        <v>116</v>
      </c>
      <c r="C2" s="22" t="s">
        <v>117</v>
      </c>
      <c r="D2" s="22" t="s">
        <v>118</v>
      </c>
      <c r="E2" s="22" t="s">
        <v>119</v>
      </c>
      <c r="F2" s="22" t="s">
        <v>174</v>
      </c>
      <c r="G2" s="22" t="s">
        <v>268</v>
      </c>
      <c r="H2" s="67" t="s">
        <v>182</v>
      </c>
      <c r="I2" s="67" t="s">
        <v>182</v>
      </c>
      <c r="J2" s="67" t="s">
        <v>182</v>
      </c>
      <c r="K2" s="67" t="s">
        <v>182</v>
      </c>
      <c r="L2" s="67" t="s">
        <v>182</v>
      </c>
      <c r="M2" s="67" t="s">
        <v>182</v>
      </c>
      <c r="N2" s="80" t="s">
        <v>128</v>
      </c>
      <c r="O2" s="80" t="s">
        <v>129</v>
      </c>
      <c r="P2" s="80" t="s">
        <v>143</v>
      </c>
      <c r="Q2" s="89" t="s">
        <v>267</v>
      </c>
      <c r="R2" s="51" t="s">
        <v>222</v>
      </c>
      <c r="S2" s="66" t="s">
        <v>194</v>
      </c>
      <c r="T2" s="66" t="s">
        <v>245</v>
      </c>
      <c r="U2" s="51" t="s">
        <v>287</v>
      </c>
      <c r="V2" s="50" t="s">
        <v>130</v>
      </c>
      <c r="W2" s="50" t="s">
        <v>291</v>
      </c>
      <c r="X2" s="50" t="s">
        <v>166</v>
      </c>
      <c r="Y2" s="50" t="s">
        <v>248</v>
      </c>
      <c r="Z2" s="50" t="s">
        <v>233</v>
      </c>
      <c r="AA2" s="50" t="s">
        <v>190</v>
      </c>
      <c r="AB2" s="50" t="s">
        <v>91</v>
      </c>
      <c r="AC2" s="50" t="s">
        <v>170</v>
      </c>
      <c r="AD2" s="50" t="s">
        <v>306</v>
      </c>
      <c r="AE2" s="50" t="s">
        <v>269</v>
      </c>
      <c r="AF2" s="49" t="s">
        <v>80</v>
      </c>
      <c r="AG2" s="49" t="s">
        <v>104</v>
      </c>
      <c r="AH2" s="49" t="s">
        <v>304</v>
      </c>
      <c r="AI2" s="49" t="s">
        <v>138</v>
      </c>
      <c r="AJ2" s="49" t="s">
        <v>238</v>
      </c>
      <c r="AK2" s="49" t="s">
        <v>219</v>
      </c>
      <c r="AL2" s="49" t="s">
        <v>93</v>
      </c>
      <c r="AM2" s="49" t="s">
        <v>114</v>
      </c>
      <c r="AN2" s="49" t="s">
        <v>231</v>
      </c>
      <c r="AO2" s="49" t="s">
        <v>251</v>
      </c>
      <c r="AP2" s="49" t="s">
        <v>296</v>
      </c>
      <c r="AQ2" s="49" t="s">
        <v>256</v>
      </c>
      <c r="AR2" s="49" t="s">
        <v>211</v>
      </c>
      <c r="AS2" s="49" t="s">
        <v>260</v>
      </c>
      <c r="AT2" s="49" t="s">
        <v>133</v>
      </c>
      <c r="AU2" s="49" t="s">
        <v>293</v>
      </c>
      <c r="AV2" s="49" t="s">
        <v>236</v>
      </c>
      <c r="AW2" s="49" t="s">
        <v>308</v>
      </c>
      <c r="AX2" s="49" t="s">
        <v>145</v>
      </c>
      <c r="AY2" s="49" t="s">
        <v>253</v>
      </c>
      <c r="AZ2" s="49" t="s">
        <v>155</v>
      </c>
      <c r="BA2" s="49" t="s">
        <v>216</v>
      </c>
      <c r="BB2" s="49" t="s">
        <v>139</v>
      </c>
      <c r="BC2" s="49" t="s">
        <v>135</v>
      </c>
      <c r="BD2" s="49" t="s">
        <v>177</v>
      </c>
      <c r="BE2" s="49" t="s">
        <v>95</v>
      </c>
      <c r="BF2" s="49" t="s">
        <v>141</v>
      </c>
      <c r="BG2" s="49" t="s">
        <v>315</v>
      </c>
      <c r="BH2" s="49" t="s">
        <v>313</v>
      </c>
      <c r="BI2" s="49" t="s">
        <v>312</v>
      </c>
      <c r="BJ2" s="49" t="s">
        <v>277</v>
      </c>
      <c r="BK2" s="49" t="s">
        <v>138</v>
      </c>
      <c r="BL2" s="49" t="s">
        <v>152</v>
      </c>
      <c r="BM2" s="49" t="s">
        <v>310</v>
      </c>
      <c r="BN2" s="49" t="s">
        <v>138</v>
      </c>
      <c r="BO2" s="49" t="s">
        <v>242</v>
      </c>
      <c r="BP2" s="49" t="s">
        <v>179</v>
      </c>
      <c r="BQ2" s="49" t="s">
        <v>185</v>
      </c>
      <c r="BR2" s="49" t="s">
        <v>255</v>
      </c>
      <c r="BS2" s="49" t="s">
        <v>88</v>
      </c>
      <c r="BT2" s="49" t="s">
        <v>162</v>
      </c>
      <c r="BU2" s="49" t="s">
        <v>300</v>
      </c>
      <c r="BV2" s="49" t="s">
        <v>275</v>
      </c>
      <c r="BW2" s="49" t="s">
        <v>110</v>
      </c>
      <c r="BX2" s="49" t="s">
        <v>250</v>
      </c>
      <c r="BY2" s="49" t="s">
        <v>159</v>
      </c>
      <c r="BZ2" s="49" t="s">
        <v>157</v>
      </c>
      <c r="CA2" s="49" t="s">
        <v>113</v>
      </c>
      <c r="CB2" s="49" t="s">
        <v>283</v>
      </c>
      <c r="CC2" s="49" t="s">
        <v>175</v>
      </c>
      <c r="CD2" s="49" t="s">
        <v>97</v>
      </c>
      <c r="CE2" s="49" t="s">
        <v>100</v>
      </c>
    </row>
    <row r="3" spans="1:83" s="6" customFormat="1" ht="12.75">
      <c r="A3" s="5"/>
      <c r="B3" s="86" t="s">
        <v>120</v>
      </c>
      <c r="C3" s="79" t="s">
        <v>121</v>
      </c>
      <c r="D3" s="87" t="s">
        <v>122</v>
      </c>
      <c r="E3" s="79" t="s">
        <v>123</v>
      </c>
      <c r="F3" s="39" t="s">
        <v>124</v>
      </c>
      <c r="G3" s="79" t="s">
        <v>215</v>
      </c>
      <c r="H3" s="26">
        <v>2010</v>
      </c>
      <c r="I3" s="26">
        <v>2011</v>
      </c>
      <c r="J3" s="26">
        <v>2012</v>
      </c>
      <c r="K3" s="26">
        <v>2013</v>
      </c>
      <c r="L3" s="26">
        <v>2014</v>
      </c>
      <c r="M3" s="26">
        <v>2015</v>
      </c>
      <c r="N3" s="81">
        <v>2016</v>
      </c>
      <c r="O3" s="81">
        <v>2016</v>
      </c>
      <c r="P3" s="81">
        <v>2016</v>
      </c>
      <c r="Q3" s="26"/>
      <c r="R3" s="26" t="s">
        <v>221</v>
      </c>
      <c r="S3" s="64" t="s">
        <v>193</v>
      </c>
      <c r="T3" s="64" t="s">
        <v>244</v>
      </c>
      <c r="U3" s="26" t="s">
        <v>286</v>
      </c>
      <c r="V3" s="6" t="s">
        <v>74</v>
      </c>
      <c r="W3" s="6" t="s">
        <v>74</v>
      </c>
      <c r="X3" s="6" t="s">
        <v>74</v>
      </c>
      <c r="Y3" s="6" t="s">
        <v>74</v>
      </c>
      <c r="Z3" s="6" t="s">
        <v>232</v>
      </c>
      <c r="AA3" s="6" t="s">
        <v>189</v>
      </c>
      <c r="AB3" s="6" t="s">
        <v>90</v>
      </c>
      <c r="AC3" s="6" t="s">
        <v>73</v>
      </c>
      <c r="AD3" s="6" t="s">
        <v>73</v>
      </c>
      <c r="AE3" s="6" t="s">
        <v>0</v>
      </c>
      <c r="AF3" s="6" t="s">
        <v>0</v>
      </c>
      <c r="AG3" s="6" t="s">
        <v>103</v>
      </c>
      <c r="AH3" s="6" t="s">
        <v>103</v>
      </c>
      <c r="AI3" s="6" t="s">
        <v>153</v>
      </c>
      <c r="AJ3" s="6" t="s">
        <v>237</v>
      </c>
      <c r="AK3" s="6" t="s">
        <v>218</v>
      </c>
      <c r="AL3" s="6" t="s">
        <v>92</v>
      </c>
      <c r="AM3" s="6" t="s">
        <v>92</v>
      </c>
      <c r="AN3" s="6" t="s">
        <v>82</v>
      </c>
      <c r="AO3" s="6" t="s">
        <v>82</v>
      </c>
      <c r="AP3" s="6" t="s">
        <v>154</v>
      </c>
      <c r="AQ3" s="6" t="s">
        <v>154</v>
      </c>
      <c r="AR3" s="6" t="s">
        <v>210</v>
      </c>
      <c r="AS3" s="6" t="s">
        <v>259</v>
      </c>
      <c r="AT3" s="6" t="s">
        <v>108</v>
      </c>
      <c r="AU3" s="6" t="s">
        <v>101</v>
      </c>
      <c r="AV3" s="6" t="s">
        <v>101</v>
      </c>
      <c r="AW3" s="6" t="s">
        <v>101</v>
      </c>
      <c r="AX3" s="6" t="s">
        <v>144</v>
      </c>
      <c r="AY3" s="6" t="s">
        <v>107</v>
      </c>
      <c r="AZ3" s="6" t="s">
        <v>107</v>
      </c>
      <c r="BA3" s="6" t="s">
        <v>107</v>
      </c>
      <c r="BB3" s="6" t="s">
        <v>107</v>
      </c>
      <c r="BC3" s="6" t="s">
        <v>134</v>
      </c>
      <c r="BD3" s="6" t="s">
        <v>134</v>
      </c>
      <c r="BE3" s="6" t="s">
        <v>76</v>
      </c>
      <c r="BF3" s="6" t="s">
        <v>76</v>
      </c>
      <c r="BG3" s="6" t="s">
        <v>76</v>
      </c>
      <c r="BH3" s="6" t="s">
        <v>76</v>
      </c>
      <c r="BI3" s="6" t="s">
        <v>151</v>
      </c>
      <c r="BJ3" s="6" t="s">
        <v>151</v>
      </c>
      <c r="BK3" s="6" t="s">
        <v>151</v>
      </c>
      <c r="BL3" s="6" t="s">
        <v>151</v>
      </c>
      <c r="BM3" s="6" t="s">
        <v>151</v>
      </c>
      <c r="BN3" s="6" t="s">
        <v>137</v>
      </c>
      <c r="BO3" s="6" t="s">
        <v>241</v>
      </c>
      <c r="BP3" s="6" t="s">
        <v>178</v>
      </c>
      <c r="BQ3" s="6" t="s">
        <v>235</v>
      </c>
      <c r="BR3" s="6" t="s">
        <v>79</v>
      </c>
      <c r="BS3" s="6" t="s">
        <v>79</v>
      </c>
      <c r="BT3" s="6" t="s">
        <v>79</v>
      </c>
      <c r="BU3" s="6" t="s">
        <v>79</v>
      </c>
      <c r="BV3" s="6" t="s">
        <v>79</v>
      </c>
      <c r="BW3" s="6" t="s">
        <v>79</v>
      </c>
      <c r="BX3" s="6" t="s">
        <v>79</v>
      </c>
      <c r="BY3" s="6" t="s">
        <v>79</v>
      </c>
      <c r="BZ3" s="6" t="s">
        <v>79</v>
      </c>
      <c r="CA3" s="6" t="s">
        <v>79</v>
      </c>
      <c r="CB3" s="6" t="s">
        <v>96</v>
      </c>
      <c r="CC3" s="6" t="s">
        <v>96</v>
      </c>
      <c r="CD3" s="6" t="s">
        <v>96</v>
      </c>
      <c r="CE3" s="6" t="s">
        <v>99</v>
      </c>
    </row>
    <row r="4" spans="1:83" ht="12.75">
      <c r="A4" s="13" t="s">
        <v>1</v>
      </c>
      <c r="B4" s="40">
        <v>253</v>
      </c>
      <c r="C4" s="41">
        <v>380</v>
      </c>
      <c r="D4" s="13">
        <v>384</v>
      </c>
      <c r="E4" s="41">
        <v>411</v>
      </c>
      <c r="F4" s="54">
        <v>479.7</v>
      </c>
      <c r="G4" s="54">
        <f>(H4+I4+J4+K4+L4+M4)/6</f>
        <v>529.1833333333334</v>
      </c>
      <c r="H4" s="28">
        <v>607</v>
      </c>
      <c r="I4" s="28">
        <v>509</v>
      </c>
      <c r="J4" s="28">
        <v>495.2</v>
      </c>
      <c r="K4" s="28">
        <v>491.7</v>
      </c>
      <c r="L4" s="28">
        <v>528.5</v>
      </c>
      <c r="M4" s="28">
        <v>543.7</v>
      </c>
      <c r="N4" s="82">
        <f>SUM(P4)</f>
        <v>612.0999999999999</v>
      </c>
      <c r="O4" s="82">
        <f>COUNT(R4:CE4)</f>
        <v>66</v>
      </c>
      <c r="P4" s="82">
        <f>SUM(R4:IV4)</f>
        <v>612.0999999999999</v>
      </c>
      <c r="Q4" s="20"/>
      <c r="R4" s="59">
        <v>10</v>
      </c>
      <c r="S4" s="16">
        <v>13.2</v>
      </c>
      <c r="T4" s="16">
        <v>12</v>
      </c>
      <c r="U4" s="14">
        <v>8.1</v>
      </c>
      <c r="V4" s="14">
        <v>12</v>
      </c>
      <c r="W4" s="14">
        <v>13.6</v>
      </c>
      <c r="X4" s="14">
        <v>10.2</v>
      </c>
      <c r="Y4" s="14">
        <v>10</v>
      </c>
      <c r="Z4" s="14">
        <v>5.7</v>
      </c>
      <c r="AA4" s="14">
        <v>7</v>
      </c>
      <c r="AB4" s="14">
        <v>11</v>
      </c>
      <c r="AC4" s="14">
        <v>10.6</v>
      </c>
      <c r="AD4" s="14">
        <v>9.5</v>
      </c>
      <c r="AE4" s="14">
        <v>6.6</v>
      </c>
      <c r="AF4" s="13">
        <v>11.6</v>
      </c>
      <c r="AG4" s="13">
        <v>8.3</v>
      </c>
      <c r="AH4" s="13">
        <v>8.5</v>
      </c>
      <c r="AI4" s="18">
        <v>11</v>
      </c>
      <c r="AJ4" s="18">
        <v>5.1</v>
      </c>
      <c r="AK4" s="18">
        <v>11.7</v>
      </c>
      <c r="AL4" s="16">
        <v>11.3</v>
      </c>
      <c r="AM4" s="16">
        <v>7.3</v>
      </c>
      <c r="AN4" s="16">
        <v>11.6</v>
      </c>
      <c r="AO4" s="16">
        <v>9.8</v>
      </c>
      <c r="AP4" s="16">
        <v>5.5</v>
      </c>
      <c r="AQ4" s="16">
        <v>13.2</v>
      </c>
      <c r="AR4" s="16">
        <v>3.8</v>
      </c>
      <c r="AS4" s="16">
        <v>12.9</v>
      </c>
      <c r="AT4" s="16">
        <v>12.4</v>
      </c>
      <c r="AU4" s="16">
        <v>10.5</v>
      </c>
      <c r="AV4" s="16">
        <v>11.5</v>
      </c>
      <c r="AW4" s="16">
        <v>11.5</v>
      </c>
      <c r="AX4" s="16">
        <v>10.7</v>
      </c>
      <c r="AY4" s="16">
        <v>9.3</v>
      </c>
      <c r="AZ4" s="14">
        <v>9.3</v>
      </c>
      <c r="BA4" s="14">
        <v>11</v>
      </c>
      <c r="BB4" s="14">
        <v>6.2</v>
      </c>
      <c r="BC4" s="14">
        <v>11</v>
      </c>
      <c r="BD4" s="14">
        <v>9.7</v>
      </c>
      <c r="BE4" s="14">
        <v>10.7</v>
      </c>
      <c r="BF4" s="14">
        <v>10.4</v>
      </c>
      <c r="BG4" s="14">
        <v>16.6</v>
      </c>
      <c r="BH4" s="14">
        <v>7</v>
      </c>
      <c r="BI4" s="14">
        <v>6</v>
      </c>
      <c r="BJ4" s="14">
        <v>7.7</v>
      </c>
      <c r="BK4" s="14">
        <v>10</v>
      </c>
      <c r="BL4" s="14">
        <v>6</v>
      </c>
      <c r="BM4" s="14">
        <v>5.7</v>
      </c>
      <c r="BN4" s="14">
        <v>7.6</v>
      </c>
      <c r="BO4" s="14">
        <v>7.1</v>
      </c>
      <c r="BP4" s="14">
        <v>8</v>
      </c>
      <c r="BQ4" s="14">
        <v>12</v>
      </c>
      <c r="BR4" s="14">
        <v>6.4</v>
      </c>
      <c r="BS4" s="14">
        <v>7.6</v>
      </c>
      <c r="BT4" s="14">
        <v>9.4</v>
      </c>
      <c r="BU4" s="14">
        <v>7.5</v>
      </c>
      <c r="BV4" s="14">
        <v>9.9</v>
      </c>
      <c r="BW4" s="14">
        <v>6.2</v>
      </c>
      <c r="BX4" s="14">
        <v>10.5</v>
      </c>
      <c r="BY4" s="14">
        <v>8</v>
      </c>
      <c r="BZ4" s="14">
        <v>8.3</v>
      </c>
      <c r="CA4" s="14">
        <v>7.5</v>
      </c>
      <c r="CB4" s="14">
        <v>11</v>
      </c>
      <c r="CC4" s="14">
        <v>8</v>
      </c>
      <c r="CD4" s="14">
        <v>4.7</v>
      </c>
      <c r="CE4" s="18">
        <v>8.1</v>
      </c>
    </row>
    <row r="5" spans="1:83" ht="12.75">
      <c r="A5" s="60" t="s">
        <v>195</v>
      </c>
      <c r="B5" s="40"/>
      <c r="C5" s="41"/>
      <c r="D5" s="78" t="s">
        <v>196</v>
      </c>
      <c r="E5" s="77" t="s">
        <v>196</v>
      </c>
      <c r="F5" s="54"/>
      <c r="G5" s="37">
        <f>(H5+I5+J5+K5+L5+M5)/6</f>
        <v>0.00336564351103931</v>
      </c>
      <c r="H5" s="28"/>
      <c r="I5" s="28"/>
      <c r="J5" s="27">
        <v>0.02019386106623586</v>
      </c>
      <c r="K5" s="27"/>
      <c r="L5" s="27"/>
      <c r="M5" s="27"/>
      <c r="N5" s="53">
        <f>P5*10/$N$4</f>
        <v>0</v>
      </c>
      <c r="O5" s="83">
        <f>COUNT(R5:CE5)</f>
        <v>0</v>
      </c>
      <c r="P5" s="83">
        <f>SUM(R5:IV5)</f>
        <v>0</v>
      </c>
      <c r="Q5" s="90">
        <f>IF(COUNT(H5:M5)=0,"",IF(SUM(H5:M5)/COUNT($H$4:$M$4)&lt;0.1,"",IF(N5&lt;0.1,"",N5/(SUM(H5:M5)/COUNT($H$4:$M$4)))))</f>
      </c>
      <c r="R5" s="20"/>
      <c r="S5" s="59"/>
      <c r="T5" s="59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5"/>
      <c r="AG5" s="55"/>
      <c r="AH5" s="55"/>
      <c r="AI5" s="58"/>
      <c r="AJ5" s="58"/>
      <c r="AK5" s="58"/>
      <c r="AL5" s="59"/>
      <c r="AM5" s="59"/>
      <c r="AN5" s="59"/>
      <c r="AO5" s="59"/>
      <c r="AP5" s="59"/>
      <c r="AQ5" s="59"/>
      <c r="AR5" s="20"/>
      <c r="AS5" s="20"/>
      <c r="AT5" s="59"/>
      <c r="AU5" s="59"/>
      <c r="AV5" s="59"/>
      <c r="AW5" s="59"/>
      <c r="AX5" s="59"/>
      <c r="AY5" s="59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8"/>
    </row>
    <row r="6" spans="1:83" ht="12.75">
      <c r="A6" s="60" t="s">
        <v>206</v>
      </c>
      <c r="B6" s="40"/>
      <c r="C6" s="77" t="s">
        <v>196</v>
      </c>
      <c r="D6" s="69"/>
      <c r="E6" s="70"/>
      <c r="F6" s="54"/>
      <c r="G6" s="37">
        <f aca="true" t="shared" si="0" ref="G6:G69">(H6+I6+J6+K6+L6+M6)/6</f>
        <v>0</v>
      </c>
      <c r="H6" s="28"/>
      <c r="I6" s="28"/>
      <c r="J6" s="27"/>
      <c r="K6" s="27"/>
      <c r="L6" s="27"/>
      <c r="M6" s="27"/>
      <c r="N6" s="53">
        <f>P6*10/$N$4</f>
        <v>0.016337199803953605</v>
      </c>
      <c r="O6" s="84">
        <f aca="true" t="shared" si="1" ref="O6:O74">COUNT(R6:CE6)</f>
        <v>1</v>
      </c>
      <c r="P6" s="84">
        <f>SUM(R6:IV6)</f>
        <v>1</v>
      </c>
      <c r="Q6" s="90">
        <f aca="true" t="shared" si="2" ref="Q6:Q69">IF(COUNT(H6:M6)=0,"",IF(SUM(H6:M6)/COUNT($H$4:$M$4)&lt;0.1,"",IF(N6&lt;0.1,"",N6/(SUM(H6:M6)/COUNT($H$4:$M$4)))))</f>
      </c>
      <c r="R6" s="20"/>
      <c r="S6" s="59"/>
      <c r="T6" s="59"/>
      <c r="U6" s="56"/>
      <c r="V6" s="56"/>
      <c r="W6" s="56"/>
      <c r="X6" s="56"/>
      <c r="Y6" s="56"/>
      <c r="Z6" s="56"/>
      <c r="AA6" s="28">
        <v>1</v>
      </c>
      <c r="AB6" s="56"/>
      <c r="AC6" s="56"/>
      <c r="AD6" s="56"/>
      <c r="AE6" s="56"/>
      <c r="AF6" s="55"/>
      <c r="AG6" s="55"/>
      <c r="AH6" s="55"/>
      <c r="AI6" s="58"/>
      <c r="AJ6" s="58"/>
      <c r="AK6" s="58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8"/>
    </row>
    <row r="7" spans="1:83" ht="12.75">
      <c r="A7" s="60" t="s">
        <v>171</v>
      </c>
      <c r="B7" s="40"/>
      <c r="C7" s="41"/>
      <c r="D7" s="13"/>
      <c r="E7" s="41">
        <v>0.01</v>
      </c>
      <c r="F7" s="37">
        <v>0.01</v>
      </c>
      <c r="G7" s="37">
        <f t="shared" si="0"/>
        <v>0.06216148428048013</v>
      </c>
      <c r="H7" s="27"/>
      <c r="I7" s="27"/>
      <c r="J7" s="27"/>
      <c r="K7" s="27">
        <v>0.020337604230221677</v>
      </c>
      <c r="L7" s="27">
        <v>0.11352885525070953</v>
      </c>
      <c r="M7" s="27">
        <v>0.2391024462019496</v>
      </c>
      <c r="N7" s="53">
        <f>P7*10/$N$4</f>
        <v>0</v>
      </c>
      <c r="O7" s="84">
        <f t="shared" si="1"/>
        <v>0</v>
      </c>
      <c r="P7" s="84">
        <f>SUM(R7:IV7)</f>
        <v>0</v>
      </c>
      <c r="Q7" s="90">
        <f t="shared" si="2"/>
      </c>
      <c r="R7" s="20"/>
      <c r="S7" s="20"/>
      <c r="T7" s="20"/>
      <c r="U7" s="56"/>
      <c r="V7" s="56"/>
      <c r="W7" s="56"/>
      <c r="X7" s="28"/>
      <c r="Y7" s="56"/>
      <c r="Z7" s="56"/>
      <c r="AA7" s="56"/>
      <c r="AB7" s="56"/>
      <c r="AC7" s="28"/>
      <c r="AD7" s="28"/>
      <c r="AE7" s="28"/>
      <c r="AF7" s="55"/>
      <c r="AG7" s="55"/>
      <c r="AH7" s="55"/>
      <c r="AI7" s="55"/>
      <c r="AJ7" s="55"/>
      <c r="AK7" s="55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28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28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8"/>
    </row>
    <row r="8" spans="1:30" ht="12.75">
      <c r="A8" s="1" t="s">
        <v>2</v>
      </c>
      <c r="B8" s="36"/>
      <c r="C8" s="75" t="s">
        <v>196</v>
      </c>
      <c r="D8" s="75" t="s">
        <v>196</v>
      </c>
      <c r="E8" s="36">
        <v>0.34</v>
      </c>
      <c r="F8" s="37">
        <v>0.031</v>
      </c>
      <c r="G8" s="37">
        <f t="shared" si="0"/>
        <v>0.5666985983812752</v>
      </c>
      <c r="H8" s="27"/>
      <c r="I8" s="27">
        <v>0.1</v>
      </c>
      <c r="J8" s="27">
        <v>1.1106623586429722</v>
      </c>
      <c r="K8" s="27">
        <v>0.1830384380719951</v>
      </c>
      <c r="L8" s="27">
        <v>0.7190160832544937</v>
      </c>
      <c r="M8" s="27">
        <v>1.28747471031819</v>
      </c>
      <c r="N8" s="53">
        <f>P8*10/$N$4</f>
        <v>1.2252899852965204</v>
      </c>
      <c r="O8" s="84">
        <f t="shared" si="1"/>
        <v>2</v>
      </c>
      <c r="P8" s="84">
        <f>SUM(R8:IV8)</f>
        <v>75</v>
      </c>
      <c r="Q8" s="90">
        <f t="shared" si="2"/>
        <v>2.1621546070458857</v>
      </c>
      <c r="R8" s="20"/>
      <c r="S8" s="20"/>
      <c r="T8" s="20"/>
      <c r="U8" s="28"/>
      <c r="AA8">
        <v>74</v>
      </c>
      <c r="AD8">
        <v>1</v>
      </c>
    </row>
    <row r="9" spans="1:82" ht="12.75">
      <c r="A9" s="1" t="s">
        <v>3</v>
      </c>
      <c r="B9" s="36"/>
      <c r="C9" s="36">
        <v>0.25</v>
      </c>
      <c r="D9" s="36">
        <v>0.61</v>
      </c>
      <c r="E9" s="37">
        <v>3.85</v>
      </c>
      <c r="F9" s="37">
        <v>1.4087521943253727</v>
      </c>
      <c r="G9" s="37">
        <f t="shared" si="0"/>
        <v>2.6252410892632994</v>
      </c>
      <c r="H9" s="27">
        <v>0.46</v>
      </c>
      <c r="I9" s="27">
        <v>1.12</v>
      </c>
      <c r="J9" s="27">
        <v>1.4741518578352177</v>
      </c>
      <c r="K9" s="27">
        <v>1.5253203172666259</v>
      </c>
      <c r="L9" s="27">
        <v>4.88174077578051</v>
      </c>
      <c r="M9" s="27">
        <v>6.290233584697443</v>
      </c>
      <c r="N9" s="53">
        <f aca="true" t="shared" si="3" ref="N9:N105">P9*10/$N$4</f>
        <v>6.289821924522138</v>
      </c>
      <c r="O9" s="84">
        <f t="shared" si="1"/>
        <v>18</v>
      </c>
      <c r="P9" s="84">
        <f>SUM(R9:IV9)</f>
        <v>385</v>
      </c>
      <c r="Q9" s="90">
        <f t="shared" si="2"/>
        <v>2.3959025897645083</v>
      </c>
      <c r="R9" s="20"/>
      <c r="S9" s="20"/>
      <c r="T9" s="20">
        <v>56</v>
      </c>
      <c r="U9" s="28">
        <v>43</v>
      </c>
      <c r="Z9">
        <v>3</v>
      </c>
      <c r="AA9">
        <v>14</v>
      </c>
      <c r="AC9">
        <v>32</v>
      </c>
      <c r="AD9">
        <v>38</v>
      </c>
      <c r="AQ9">
        <v>8</v>
      </c>
      <c r="AR9">
        <v>30</v>
      </c>
      <c r="AU9">
        <v>7</v>
      </c>
      <c r="AV9">
        <v>12</v>
      </c>
      <c r="AW9">
        <v>14</v>
      </c>
      <c r="BA9">
        <v>5</v>
      </c>
      <c r="BF9">
        <v>14</v>
      </c>
      <c r="BO9">
        <v>20</v>
      </c>
      <c r="BV9">
        <v>7</v>
      </c>
      <c r="BX9">
        <v>22</v>
      </c>
      <c r="BZ9">
        <v>32</v>
      </c>
      <c r="CD9">
        <v>28</v>
      </c>
    </row>
    <row r="10" spans="1:75" ht="12.75">
      <c r="A10" s="1" t="s">
        <v>4</v>
      </c>
      <c r="B10" s="36"/>
      <c r="C10" s="36"/>
      <c r="D10" s="36">
        <v>0.01</v>
      </c>
      <c r="E10" s="36">
        <v>0.06</v>
      </c>
      <c r="F10" s="37">
        <v>0.19932986323739538</v>
      </c>
      <c r="G10" s="37">
        <f t="shared" si="0"/>
        <v>1.1899190696117394</v>
      </c>
      <c r="H10" s="27">
        <v>0.07</v>
      </c>
      <c r="I10" s="27"/>
      <c r="J10" s="27">
        <v>0.3029079159935379</v>
      </c>
      <c r="K10" s="27">
        <v>0.1016880211511084</v>
      </c>
      <c r="L10" s="27">
        <v>2.876064333017975</v>
      </c>
      <c r="M10" s="27">
        <v>3.7888541475078164</v>
      </c>
      <c r="N10" s="53">
        <f t="shared" si="3"/>
        <v>1.2906387845123348</v>
      </c>
      <c r="O10" s="84">
        <f t="shared" si="1"/>
        <v>17</v>
      </c>
      <c r="P10" s="84">
        <f>SUM(R10:IV10)</f>
        <v>79</v>
      </c>
      <c r="Q10" s="90">
        <f t="shared" si="2"/>
        <v>1.0846441724254905</v>
      </c>
      <c r="R10" s="20"/>
      <c r="S10" s="20"/>
      <c r="T10" s="20">
        <v>1</v>
      </c>
      <c r="U10" s="28"/>
      <c r="V10">
        <v>1</v>
      </c>
      <c r="Z10">
        <v>36</v>
      </c>
      <c r="AA10">
        <v>5</v>
      </c>
      <c r="AB10">
        <v>2</v>
      </c>
      <c r="AD10">
        <v>5</v>
      </c>
      <c r="AE10">
        <v>3</v>
      </c>
      <c r="AF10">
        <v>2</v>
      </c>
      <c r="AI10">
        <v>5</v>
      </c>
      <c r="AM10">
        <v>1</v>
      </c>
      <c r="AR10">
        <v>2</v>
      </c>
      <c r="AU10">
        <v>4</v>
      </c>
      <c r="AV10">
        <v>2</v>
      </c>
      <c r="AW10">
        <v>2</v>
      </c>
      <c r="BC10">
        <v>5</v>
      </c>
      <c r="BF10">
        <v>2</v>
      </c>
      <c r="BW10">
        <v>1</v>
      </c>
    </row>
    <row r="11" spans="1:21" ht="12.75">
      <c r="A11" s="1" t="s">
        <v>229</v>
      </c>
      <c r="B11" s="36"/>
      <c r="C11" s="36"/>
      <c r="D11" s="36"/>
      <c r="E11" s="36"/>
      <c r="F11" s="37"/>
      <c r="G11" s="37">
        <f t="shared" si="0"/>
        <v>0.006307158625039419</v>
      </c>
      <c r="H11" s="27"/>
      <c r="I11" s="27"/>
      <c r="J11" s="27"/>
      <c r="K11" s="27"/>
      <c r="L11" s="27">
        <v>0.03784295175023651</v>
      </c>
      <c r="M11" s="27"/>
      <c r="N11" s="53">
        <f aca="true" t="shared" si="4" ref="N11:N16">P11*10/$N$4</f>
        <v>0</v>
      </c>
      <c r="O11" s="84">
        <f>COUNT(R11:CE11)</f>
        <v>0</v>
      </c>
      <c r="P11" s="84">
        <f>SUM(R11:IV11)</f>
        <v>0</v>
      </c>
      <c r="Q11" s="90">
        <f t="shared" si="2"/>
      </c>
      <c r="R11" s="20"/>
      <c r="S11" s="20"/>
      <c r="T11" s="20"/>
      <c r="U11" s="28"/>
    </row>
    <row r="12" spans="1:21" ht="12.75">
      <c r="A12" s="1" t="s">
        <v>239</v>
      </c>
      <c r="B12" s="36"/>
      <c r="C12" s="36"/>
      <c r="D12" s="36"/>
      <c r="E12" s="36"/>
      <c r="F12" s="37"/>
      <c r="G12" s="37">
        <f t="shared" si="0"/>
        <v>0.48818765009155346</v>
      </c>
      <c r="H12" s="27"/>
      <c r="I12" s="27"/>
      <c r="J12" s="27"/>
      <c r="K12" s="27"/>
      <c r="L12" s="27">
        <v>2.800378429517502</v>
      </c>
      <c r="M12" s="27">
        <v>0.128747471031819</v>
      </c>
      <c r="N12" s="53">
        <f t="shared" si="4"/>
        <v>0</v>
      </c>
      <c r="O12" s="84">
        <f>COUNT(R12:CE12)</f>
        <v>0</v>
      </c>
      <c r="P12" s="84">
        <f>SUM(R12:IV12)</f>
        <v>0</v>
      </c>
      <c r="Q12" s="90">
        <f t="shared" si="2"/>
      </c>
      <c r="R12" s="20"/>
      <c r="S12" s="20"/>
      <c r="T12" s="20"/>
      <c r="U12" s="28"/>
    </row>
    <row r="13" spans="1:41" ht="12.75">
      <c r="A13" s="1" t="s">
        <v>228</v>
      </c>
      <c r="B13" s="36"/>
      <c r="C13" s="36"/>
      <c r="D13" s="36"/>
      <c r="E13" s="36"/>
      <c r="F13" s="37"/>
      <c r="G13" s="37">
        <f t="shared" si="0"/>
        <v>0.062278116230249446</v>
      </c>
      <c r="H13" s="27"/>
      <c r="I13" s="27"/>
      <c r="J13" s="27"/>
      <c r="K13" s="27"/>
      <c r="L13" s="27">
        <v>0.20813623462630082</v>
      </c>
      <c r="M13" s="27">
        <v>0.16553246275519587</v>
      </c>
      <c r="N13" s="53">
        <f t="shared" si="4"/>
        <v>0.03267439960790721</v>
      </c>
      <c r="O13" s="84">
        <f>COUNT(R13:CE13)</f>
        <v>2</v>
      </c>
      <c r="P13" s="84">
        <f>SUM(R13:IV13)</f>
        <v>2</v>
      </c>
      <c r="Q13" s="90">
        <f t="shared" si="2"/>
      </c>
      <c r="R13" s="20"/>
      <c r="S13" s="20"/>
      <c r="T13" s="20"/>
      <c r="U13" s="28"/>
      <c r="AA13">
        <v>1</v>
      </c>
      <c r="AO13">
        <v>1</v>
      </c>
    </row>
    <row r="14" spans="1:21" ht="12.75">
      <c r="A14" s="52" t="s">
        <v>161</v>
      </c>
      <c r="B14" s="36"/>
      <c r="C14" s="36"/>
      <c r="D14" s="36">
        <v>0.72</v>
      </c>
      <c r="E14" s="36">
        <v>0.12</v>
      </c>
      <c r="F14" s="37">
        <v>0.02</v>
      </c>
      <c r="G14" s="37">
        <f t="shared" si="0"/>
        <v>0.10501761323637916</v>
      </c>
      <c r="H14" s="27"/>
      <c r="I14" s="27"/>
      <c r="J14" s="27"/>
      <c r="K14" s="27"/>
      <c r="L14" s="27">
        <v>0.1702932828760643</v>
      </c>
      <c r="M14" s="27">
        <v>0.45981239654221073</v>
      </c>
      <c r="N14" s="53">
        <f t="shared" si="4"/>
        <v>0</v>
      </c>
      <c r="O14" s="84">
        <f t="shared" si="1"/>
        <v>0</v>
      </c>
      <c r="P14" s="84">
        <f>SUM(R14:IV14)</f>
        <v>0</v>
      </c>
      <c r="Q14" s="90">
        <f t="shared" si="2"/>
      </c>
      <c r="R14" s="20"/>
      <c r="S14" s="20"/>
      <c r="T14" s="20"/>
      <c r="U14" s="28"/>
    </row>
    <row r="15" spans="1:21" ht="12.75">
      <c r="A15" s="52" t="s">
        <v>197</v>
      </c>
      <c r="B15" s="36"/>
      <c r="C15" s="36"/>
      <c r="D15" s="75" t="s">
        <v>196</v>
      </c>
      <c r="E15" s="75" t="s">
        <v>196</v>
      </c>
      <c r="F15" s="37"/>
      <c r="G15" s="37">
        <f t="shared" si="0"/>
        <v>0</v>
      </c>
      <c r="H15" s="27"/>
      <c r="I15" s="27"/>
      <c r="J15" s="27"/>
      <c r="K15" s="27"/>
      <c r="L15" s="27"/>
      <c r="M15" s="27"/>
      <c r="N15" s="53">
        <f t="shared" si="4"/>
        <v>0</v>
      </c>
      <c r="O15" s="84">
        <f t="shared" si="1"/>
        <v>0</v>
      </c>
      <c r="P15" s="84">
        <f>SUM(R15:IV15)</f>
        <v>0</v>
      </c>
      <c r="Q15" s="90">
        <f t="shared" si="2"/>
      </c>
      <c r="R15" s="20"/>
      <c r="S15" s="20"/>
      <c r="T15" s="20"/>
      <c r="U15" s="28"/>
    </row>
    <row r="16" spans="1:21" ht="12.75">
      <c r="A16" s="52" t="s">
        <v>165</v>
      </c>
      <c r="B16" s="36"/>
      <c r="C16" s="36"/>
      <c r="D16" s="36"/>
      <c r="E16" s="36">
        <v>0.01</v>
      </c>
      <c r="F16" s="37">
        <v>0.01</v>
      </c>
      <c r="G16" s="37">
        <f t="shared" si="0"/>
        <v>0.0030654159769480716</v>
      </c>
      <c r="H16" s="27"/>
      <c r="I16" s="27"/>
      <c r="J16" s="27"/>
      <c r="K16" s="27"/>
      <c r="L16" s="27"/>
      <c r="M16" s="27">
        <v>0.01839249586168843</v>
      </c>
      <c r="N16" s="53">
        <f t="shared" si="4"/>
        <v>0</v>
      </c>
      <c r="O16" s="84">
        <f t="shared" si="1"/>
        <v>0</v>
      </c>
      <c r="P16" s="84">
        <f>SUM(R16:IV16)</f>
        <v>0</v>
      </c>
      <c r="Q16" s="90">
        <f t="shared" si="2"/>
      </c>
      <c r="R16" s="20"/>
      <c r="S16" s="20"/>
      <c r="T16" s="20"/>
      <c r="U16" s="28"/>
    </row>
    <row r="17" spans="1:82" ht="12.75">
      <c r="A17" s="1" t="s">
        <v>5</v>
      </c>
      <c r="B17" s="37">
        <v>28.8</v>
      </c>
      <c r="C17" s="37">
        <v>5.07</v>
      </c>
      <c r="D17" s="36">
        <v>23.77</v>
      </c>
      <c r="E17" s="36">
        <v>10.72</v>
      </c>
      <c r="F17" s="37">
        <v>20.578687283119006</v>
      </c>
      <c r="G17" s="37">
        <f t="shared" si="0"/>
        <v>12.437009483646962</v>
      </c>
      <c r="H17" s="27">
        <v>16.3</v>
      </c>
      <c r="I17" s="27">
        <v>9.49</v>
      </c>
      <c r="J17" s="27">
        <v>17.26575121163166</v>
      </c>
      <c r="K17" s="27">
        <v>5.877567622534065</v>
      </c>
      <c r="L17" s="27">
        <v>9.66887417218543</v>
      </c>
      <c r="M17" s="27">
        <v>16.019863895530623</v>
      </c>
      <c r="N17" s="53">
        <f t="shared" si="3"/>
        <v>11.256330664924034</v>
      </c>
      <c r="O17" s="84">
        <f t="shared" si="1"/>
        <v>16</v>
      </c>
      <c r="P17" s="84">
        <f>SUM(R17:IV17)</f>
        <v>689</v>
      </c>
      <c r="Q17" s="90">
        <f t="shared" si="2"/>
        <v>0.9050673057477872</v>
      </c>
      <c r="R17" s="20"/>
      <c r="S17" s="20"/>
      <c r="T17" s="20">
        <v>51</v>
      </c>
      <c r="U17" s="28">
        <v>1</v>
      </c>
      <c r="V17">
        <v>16</v>
      </c>
      <c r="AA17">
        <v>95</v>
      </c>
      <c r="AQ17">
        <v>5</v>
      </c>
      <c r="AV17">
        <v>5</v>
      </c>
      <c r="AW17">
        <v>1</v>
      </c>
      <c r="BC17">
        <v>3</v>
      </c>
      <c r="BK17">
        <v>49</v>
      </c>
      <c r="BL17">
        <v>15</v>
      </c>
      <c r="BO17">
        <v>2</v>
      </c>
      <c r="BR17">
        <v>6</v>
      </c>
      <c r="BX17">
        <v>45</v>
      </c>
      <c r="BY17">
        <v>11</v>
      </c>
      <c r="CA17">
        <v>2</v>
      </c>
      <c r="CD17">
        <v>382</v>
      </c>
    </row>
    <row r="18" spans="1:21" ht="12.75">
      <c r="A18" s="1" t="s">
        <v>198</v>
      </c>
      <c r="B18" s="74" t="s">
        <v>196</v>
      </c>
      <c r="C18" s="74" t="s">
        <v>196</v>
      </c>
      <c r="D18" s="36"/>
      <c r="E18" s="75" t="s">
        <v>196</v>
      </c>
      <c r="F18" s="37"/>
      <c r="G18" s="37">
        <f t="shared" si="0"/>
        <v>0</v>
      </c>
      <c r="H18" s="27"/>
      <c r="I18" s="27"/>
      <c r="J18" s="27"/>
      <c r="K18" s="27"/>
      <c r="L18" s="27"/>
      <c r="M18" s="27"/>
      <c r="N18" s="53">
        <f>P18*10/$N$4</f>
        <v>0</v>
      </c>
      <c r="O18" s="84">
        <f t="shared" si="1"/>
        <v>0</v>
      </c>
      <c r="P18" s="84">
        <f>SUM(R18:IV18)</f>
        <v>0</v>
      </c>
      <c r="Q18" s="90">
        <f t="shared" si="2"/>
      </c>
      <c r="R18" s="20"/>
      <c r="S18" s="20"/>
      <c r="T18" s="20"/>
      <c r="U18" s="28"/>
    </row>
    <row r="19" spans="1:78" ht="12.75">
      <c r="A19" s="1" t="s">
        <v>109</v>
      </c>
      <c r="B19" s="36">
        <v>0.01</v>
      </c>
      <c r="C19" s="36">
        <v>0.11</v>
      </c>
      <c r="D19" s="36">
        <v>0.03</v>
      </c>
      <c r="E19" s="36">
        <v>0.41</v>
      </c>
      <c r="F19" s="37">
        <v>1.6286276791181877</v>
      </c>
      <c r="G19" s="37">
        <f t="shared" si="0"/>
        <v>2.028151382498</v>
      </c>
      <c r="H19" s="27">
        <v>0.2</v>
      </c>
      <c r="I19" s="27">
        <v>0.14</v>
      </c>
      <c r="J19" s="27">
        <v>0.2019386106623586</v>
      </c>
      <c r="K19" s="27">
        <v>0.040675208460443354</v>
      </c>
      <c r="L19" s="27">
        <v>3.25449385052034</v>
      </c>
      <c r="M19" s="27">
        <v>8.331800625344858</v>
      </c>
      <c r="N19" s="53">
        <f t="shared" si="3"/>
        <v>2.058487175298154</v>
      </c>
      <c r="O19" s="84">
        <f t="shared" si="1"/>
        <v>10</v>
      </c>
      <c r="P19" s="84">
        <f>SUM(R19:IV19)</f>
        <v>126</v>
      </c>
      <c r="Q19" s="90">
        <f t="shared" si="2"/>
        <v>1.0149573612018994</v>
      </c>
      <c r="R19" s="20"/>
      <c r="S19" s="20"/>
      <c r="T19" s="20"/>
      <c r="U19" s="28">
        <v>1</v>
      </c>
      <c r="Z19">
        <v>19</v>
      </c>
      <c r="AA19">
        <v>27</v>
      </c>
      <c r="AQ19">
        <v>6</v>
      </c>
      <c r="AV19">
        <v>3</v>
      </c>
      <c r="AW19">
        <v>9</v>
      </c>
      <c r="BO19">
        <v>18</v>
      </c>
      <c r="BV19">
        <v>2</v>
      </c>
      <c r="BX19">
        <v>10</v>
      </c>
      <c r="BZ19">
        <v>31</v>
      </c>
    </row>
    <row r="20" spans="1:21" ht="12.75">
      <c r="A20" s="1" t="s">
        <v>183</v>
      </c>
      <c r="B20" s="36"/>
      <c r="C20" s="36"/>
      <c r="D20" s="36"/>
      <c r="E20" s="36">
        <v>0.01</v>
      </c>
      <c r="F20" s="37">
        <v>0.01</v>
      </c>
      <c r="G20" s="37">
        <f t="shared" si="0"/>
        <v>0.01282638144859844</v>
      </c>
      <c r="H20" s="27"/>
      <c r="I20" s="27"/>
      <c r="J20" s="27">
        <v>0.02019386106623586</v>
      </c>
      <c r="K20" s="27"/>
      <c r="L20" s="27">
        <v>0.05676442762535477</v>
      </c>
      <c r="M20" s="27"/>
      <c r="N20" s="53">
        <f>P20*10/$N$4</f>
        <v>0</v>
      </c>
      <c r="O20" s="84">
        <f t="shared" si="1"/>
        <v>0</v>
      </c>
      <c r="P20" s="84">
        <f>SUM(R20:IV20)</f>
        <v>0</v>
      </c>
      <c r="Q20" s="90">
        <f t="shared" si="2"/>
      </c>
      <c r="R20" s="20"/>
      <c r="S20" s="20"/>
      <c r="T20" s="20"/>
      <c r="U20" s="28"/>
    </row>
    <row r="21" spans="1:27" ht="12.75">
      <c r="A21" s="1" t="s">
        <v>199</v>
      </c>
      <c r="B21" s="36"/>
      <c r="C21" s="75" t="s">
        <v>196</v>
      </c>
      <c r="D21" s="36">
        <v>0.03</v>
      </c>
      <c r="E21" s="36">
        <v>0.06</v>
      </c>
      <c r="F21" s="37"/>
      <c r="G21" s="37">
        <f t="shared" si="0"/>
        <v>0.04226891625387383</v>
      </c>
      <c r="H21" s="27"/>
      <c r="I21" s="27"/>
      <c r="J21" s="27">
        <v>0.12116316639741516</v>
      </c>
      <c r="K21" s="27"/>
      <c r="L21" s="27">
        <v>0.1324503311258278</v>
      </c>
      <c r="M21" s="27"/>
      <c r="N21" s="53">
        <f>P21*10/$N$4</f>
        <v>0.06534879921581442</v>
      </c>
      <c r="O21" s="84">
        <f t="shared" si="1"/>
        <v>1</v>
      </c>
      <c r="P21" s="84">
        <f>SUM(R21:IV21)</f>
        <v>4</v>
      </c>
      <c r="Q21" s="90">
        <f t="shared" si="2"/>
      </c>
      <c r="R21" s="20"/>
      <c r="S21" s="20"/>
      <c r="T21" s="20"/>
      <c r="U21" s="28"/>
      <c r="AA21">
        <v>4</v>
      </c>
    </row>
    <row r="22" spans="1:27" ht="12.75">
      <c r="A22" s="1" t="s">
        <v>65</v>
      </c>
      <c r="B22" s="36"/>
      <c r="C22" s="75" t="s">
        <v>196</v>
      </c>
      <c r="D22" s="36">
        <v>0.63</v>
      </c>
      <c r="E22" s="37">
        <v>0.2</v>
      </c>
      <c r="F22" s="74" t="s">
        <v>196</v>
      </c>
      <c r="G22" s="37">
        <f t="shared" si="0"/>
        <v>2.232232541115589</v>
      </c>
      <c r="H22" s="27"/>
      <c r="I22" s="27">
        <v>0.06</v>
      </c>
      <c r="J22" s="27">
        <v>12.116316639741516</v>
      </c>
      <c r="K22" s="27"/>
      <c r="L22" s="27">
        <v>0.11352885525070953</v>
      </c>
      <c r="M22" s="27">
        <v>1.1035497517013058</v>
      </c>
      <c r="N22" s="53">
        <f t="shared" si="3"/>
        <v>0.44110439470674734</v>
      </c>
      <c r="O22" s="84">
        <f t="shared" si="1"/>
        <v>1</v>
      </c>
      <c r="P22" s="84">
        <f>SUM(R22:IV22)</f>
        <v>27</v>
      </c>
      <c r="Q22" s="90">
        <f t="shared" si="2"/>
        <v>0.19760682929848308</v>
      </c>
      <c r="R22" s="20"/>
      <c r="S22" s="20"/>
      <c r="T22" s="20"/>
      <c r="U22" s="28"/>
      <c r="AA22">
        <v>27</v>
      </c>
    </row>
    <row r="23" spans="1:27" ht="12.75">
      <c r="A23" s="1" t="s">
        <v>200</v>
      </c>
      <c r="B23" s="36"/>
      <c r="C23" s="71"/>
      <c r="D23" s="36"/>
      <c r="E23" s="74" t="s">
        <v>196</v>
      </c>
      <c r="F23" s="37"/>
      <c r="G23" s="37">
        <f t="shared" si="0"/>
        <v>0.013062402841115676</v>
      </c>
      <c r="H23" s="27"/>
      <c r="I23" s="27"/>
      <c r="J23" s="27">
        <v>0.02019386106623586</v>
      </c>
      <c r="K23" s="27">
        <v>0.020337604230221677</v>
      </c>
      <c r="L23" s="27">
        <v>0.03784295175023651</v>
      </c>
      <c r="M23" s="27"/>
      <c r="N23" s="53">
        <f>P23*10/$N$4</f>
        <v>0.016337199803953605</v>
      </c>
      <c r="O23" s="84">
        <f t="shared" si="1"/>
        <v>1</v>
      </c>
      <c r="P23" s="84">
        <f>SUM(R23:IV23)</f>
        <v>1</v>
      </c>
      <c r="Q23" s="90">
        <f t="shared" si="2"/>
      </c>
      <c r="R23" s="20"/>
      <c r="S23" s="20"/>
      <c r="T23" s="20"/>
      <c r="U23" s="28"/>
      <c r="AA23">
        <v>1</v>
      </c>
    </row>
    <row r="24" spans="1:21" ht="12.75">
      <c r="A24" s="1" t="s">
        <v>208</v>
      </c>
      <c r="B24" s="36"/>
      <c r="C24" s="71"/>
      <c r="D24" s="36"/>
      <c r="E24" s="74"/>
      <c r="F24" s="37"/>
      <c r="G24" s="37">
        <f t="shared" si="0"/>
        <v>0.04375336564351103</v>
      </c>
      <c r="H24" s="27"/>
      <c r="I24" s="27"/>
      <c r="J24" s="27">
        <v>0.2625201938610662</v>
      </c>
      <c r="K24" s="27"/>
      <c r="L24" s="27"/>
      <c r="M24" s="27"/>
      <c r="N24" s="53">
        <f>P24*10/$N$4</f>
        <v>0.016337199803953605</v>
      </c>
      <c r="O24" s="84">
        <f t="shared" si="1"/>
        <v>1</v>
      </c>
      <c r="P24" s="84">
        <f>SUM(R24:IV24)</f>
        <v>1</v>
      </c>
      <c r="Q24" s="90">
        <f t="shared" si="2"/>
      </c>
      <c r="R24" s="20"/>
      <c r="S24" s="20"/>
      <c r="T24" s="20">
        <v>1</v>
      </c>
      <c r="U24" s="28"/>
    </row>
    <row r="25" spans="1:82" ht="12.75">
      <c r="A25" s="1" t="s">
        <v>6</v>
      </c>
      <c r="B25" s="36">
        <v>0.04</v>
      </c>
      <c r="C25" s="36">
        <v>0.12</v>
      </c>
      <c r="D25" s="36">
        <v>0.29</v>
      </c>
      <c r="E25" s="36">
        <v>1.44</v>
      </c>
      <c r="F25" s="37">
        <v>1.3879375382731172</v>
      </c>
      <c r="G25" s="37">
        <f t="shared" si="0"/>
        <v>4.505905287821183</v>
      </c>
      <c r="H25" s="27">
        <v>0.08</v>
      </c>
      <c r="I25" s="27">
        <v>5.34</v>
      </c>
      <c r="J25" s="27">
        <v>2.1203554119547654</v>
      </c>
      <c r="K25" s="27">
        <v>3.355704697986577</v>
      </c>
      <c r="L25" s="27">
        <v>6.906338694418163</v>
      </c>
      <c r="M25" s="27">
        <v>9.233032922567592</v>
      </c>
      <c r="N25" s="53">
        <f t="shared" si="3"/>
        <v>12.269237052769157</v>
      </c>
      <c r="O25" s="84">
        <f t="shared" si="1"/>
        <v>18</v>
      </c>
      <c r="P25" s="84">
        <f>SUM(R25:IV25)</f>
        <v>751</v>
      </c>
      <c r="Q25" s="90">
        <f t="shared" si="2"/>
        <v>2.72292386747035</v>
      </c>
      <c r="R25" s="20"/>
      <c r="S25" s="20"/>
      <c r="T25" s="20">
        <v>109</v>
      </c>
      <c r="U25" s="28">
        <v>130</v>
      </c>
      <c r="Z25">
        <v>24</v>
      </c>
      <c r="AA25">
        <v>25</v>
      </c>
      <c r="AC25">
        <v>64</v>
      </c>
      <c r="AD25">
        <v>28</v>
      </c>
      <c r="AQ25">
        <v>12</v>
      </c>
      <c r="AR25">
        <v>67</v>
      </c>
      <c r="AU25">
        <v>30</v>
      </c>
      <c r="AV25">
        <v>60</v>
      </c>
      <c r="AW25">
        <v>24</v>
      </c>
      <c r="BA25">
        <v>12</v>
      </c>
      <c r="BF25">
        <v>36</v>
      </c>
      <c r="BO25">
        <v>12</v>
      </c>
      <c r="BV25">
        <v>20</v>
      </c>
      <c r="BX25">
        <v>50</v>
      </c>
      <c r="BZ25">
        <v>36</v>
      </c>
      <c r="CD25">
        <v>12</v>
      </c>
    </row>
    <row r="26" spans="1:82" ht="12.75">
      <c r="A26" s="1" t="s">
        <v>86</v>
      </c>
      <c r="B26" s="36"/>
      <c r="C26" s="36">
        <v>0.01</v>
      </c>
      <c r="D26" s="36">
        <v>0.01</v>
      </c>
      <c r="E26" s="36">
        <v>0.01</v>
      </c>
      <c r="F26" s="37">
        <v>0.026082465809348847</v>
      </c>
      <c r="G26" s="37">
        <f t="shared" si="0"/>
        <v>0.09962431165345982</v>
      </c>
      <c r="H26" s="27">
        <v>0.019623233908948195</v>
      </c>
      <c r="I26" s="27">
        <v>0.02</v>
      </c>
      <c r="J26" s="27"/>
      <c r="K26" s="27"/>
      <c r="L26" s="27">
        <v>0.22705771050141907</v>
      </c>
      <c r="M26" s="27">
        <v>0.33106492551039174</v>
      </c>
      <c r="N26" s="53">
        <f t="shared" si="3"/>
        <v>0.31040679627511847</v>
      </c>
      <c r="O26" s="84">
        <f t="shared" si="1"/>
        <v>4</v>
      </c>
      <c r="P26" s="84">
        <f>SUM(R26:IV26)</f>
        <v>19</v>
      </c>
      <c r="Q26" s="90">
        <f t="shared" si="2"/>
      </c>
      <c r="R26" s="20"/>
      <c r="S26" s="20"/>
      <c r="T26" s="20"/>
      <c r="U26" s="28">
        <v>2</v>
      </c>
      <c r="AV26">
        <v>11</v>
      </c>
      <c r="AW26">
        <v>1</v>
      </c>
      <c r="CD26">
        <v>5</v>
      </c>
    </row>
    <row r="27" spans="1:27" ht="12.75">
      <c r="A27" s="1" t="s">
        <v>66</v>
      </c>
      <c r="B27" s="36"/>
      <c r="C27" s="36">
        <v>0.03</v>
      </c>
      <c r="D27" s="36">
        <v>0.08</v>
      </c>
      <c r="E27" s="36">
        <v>0.03</v>
      </c>
      <c r="F27" s="37">
        <v>0.017041232904674426</v>
      </c>
      <c r="G27" s="37">
        <f t="shared" si="0"/>
        <v>0.1772368260429478</v>
      </c>
      <c r="H27" s="27"/>
      <c r="I27" s="27">
        <v>0.02</v>
      </c>
      <c r="J27" s="27">
        <v>0.4442649434571889</v>
      </c>
      <c r="K27" s="27">
        <v>0.06101281269066503</v>
      </c>
      <c r="L27" s="27">
        <v>0.1702932828760643</v>
      </c>
      <c r="M27" s="27">
        <v>0.3678499172337686</v>
      </c>
      <c r="N27" s="53">
        <f t="shared" si="3"/>
        <v>0.06534879921581442</v>
      </c>
      <c r="O27" s="84">
        <f t="shared" si="1"/>
        <v>1</v>
      </c>
      <c r="P27" s="84">
        <f>SUM(R27:IV27)</f>
        <v>4</v>
      </c>
      <c r="Q27" s="90">
        <f t="shared" si="2"/>
      </c>
      <c r="R27" s="20"/>
      <c r="S27" s="20"/>
      <c r="T27" s="20"/>
      <c r="U27" s="28"/>
      <c r="AA27">
        <v>4</v>
      </c>
    </row>
    <row r="28" spans="1:82" ht="12.75">
      <c r="A28" s="1" t="s">
        <v>7</v>
      </c>
      <c r="B28" s="36">
        <v>0.04</v>
      </c>
      <c r="C28" s="36">
        <v>0.58</v>
      </c>
      <c r="D28" s="37">
        <v>2.2</v>
      </c>
      <c r="E28" s="36">
        <v>4.42</v>
      </c>
      <c r="F28" s="37">
        <v>4.020936313533374</v>
      </c>
      <c r="G28" s="37">
        <f t="shared" si="0"/>
        <v>7.328280852391572</v>
      </c>
      <c r="H28" s="27">
        <v>0.96</v>
      </c>
      <c r="I28" s="27">
        <v>1.3</v>
      </c>
      <c r="J28" s="27">
        <v>2.746365105008077</v>
      </c>
      <c r="K28" s="27">
        <v>0.8135041692088671</v>
      </c>
      <c r="L28" s="27">
        <v>11.977294228949855</v>
      </c>
      <c r="M28" s="27">
        <v>26.172521611182635</v>
      </c>
      <c r="N28" s="53">
        <f t="shared" si="3"/>
        <v>31.67783041986604</v>
      </c>
      <c r="O28" s="84">
        <f t="shared" si="1"/>
        <v>19</v>
      </c>
      <c r="P28" s="84">
        <f>SUM(R28:IV28)</f>
        <v>1939</v>
      </c>
      <c r="Q28" s="90">
        <f t="shared" si="2"/>
        <v>4.3226823668375145</v>
      </c>
      <c r="R28" s="20"/>
      <c r="S28" s="20"/>
      <c r="T28" s="20">
        <v>164</v>
      </c>
      <c r="U28" s="28">
        <v>115</v>
      </c>
      <c r="Z28">
        <v>260</v>
      </c>
      <c r="AA28">
        <v>12</v>
      </c>
      <c r="AC28">
        <v>118</v>
      </c>
      <c r="AD28">
        <v>67</v>
      </c>
      <c r="AQ28">
        <v>47</v>
      </c>
      <c r="AR28">
        <v>17</v>
      </c>
      <c r="AU28">
        <v>40</v>
      </c>
      <c r="AV28">
        <v>68</v>
      </c>
      <c r="AW28">
        <v>450</v>
      </c>
      <c r="BA28">
        <v>14</v>
      </c>
      <c r="BF28">
        <v>112</v>
      </c>
      <c r="BO28">
        <v>44</v>
      </c>
      <c r="BV28">
        <v>35</v>
      </c>
      <c r="BX28">
        <v>71</v>
      </c>
      <c r="BY28">
        <v>2</v>
      </c>
      <c r="BZ28">
        <v>260</v>
      </c>
      <c r="CD28">
        <v>43</v>
      </c>
    </row>
    <row r="29" spans="1:82" ht="12.75">
      <c r="A29" s="1" t="s">
        <v>8</v>
      </c>
      <c r="B29" s="36"/>
      <c r="C29" s="36">
        <v>0.01</v>
      </c>
      <c r="D29" s="36">
        <v>0.01</v>
      </c>
      <c r="E29" s="36">
        <v>0.19</v>
      </c>
      <c r="F29" s="37">
        <v>0.5755256174729537</v>
      </c>
      <c r="G29" s="37">
        <f t="shared" si="0"/>
        <v>1.2770571542508642</v>
      </c>
      <c r="H29" s="27">
        <v>0.58</v>
      </c>
      <c r="I29" s="27">
        <v>1.12</v>
      </c>
      <c r="J29" s="27">
        <v>2.140549273021001</v>
      </c>
      <c r="K29" s="27">
        <v>1.4846451088061825</v>
      </c>
      <c r="L29" s="27">
        <v>1.3623462630085144</v>
      </c>
      <c r="M29" s="27">
        <v>0.9748022806694868</v>
      </c>
      <c r="N29" s="53">
        <f t="shared" si="3"/>
        <v>1.4540107825518709</v>
      </c>
      <c r="O29" s="95">
        <f t="shared" si="1"/>
        <v>24</v>
      </c>
      <c r="P29" s="95">
        <f>SUM(R29:IV29)</f>
        <v>89</v>
      </c>
      <c r="Q29" s="90">
        <f t="shared" si="2"/>
        <v>1.1385635934241405</v>
      </c>
      <c r="R29" s="20"/>
      <c r="S29" s="20">
        <v>3</v>
      </c>
      <c r="T29" s="20">
        <v>6</v>
      </c>
      <c r="U29" s="28">
        <v>3</v>
      </c>
      <c r="AA29">
        <v>9</v>
      </c>
      <c r="AC29">
        <v>3</v>
      </c>
      <c r="AD29">
        <v>20</v>
      </c>
      <c r="AE29">
        <v>7</v>
      </c>
      <c r="AF29">
        <v>5</v>
      </c>
      <c r="AI29">
        <v>5</v>
      </c>
      <c r="AL29">
        <v>1</v>
      </c>
      <c r="AM29">
        <v>2</v>
      </c>
      <c r="AR29">
        <v>1</v>
      </c>
      <c r="AU29">
        <v>3</v>
      </c>
      <c r="AV29">
        <v>3</v>
      </c>
      <c r="BA29">
        <v>1</v>
      </c>
      <c r="BE29">
        <v>2</v>
      </c>
      <c r="BO29">
        <v>2</v>
      </c>
      <c r="BP29">
        <v>1</v>
      </c>
      <c r="BQ29">
        <v>1</v>
      </c>
      <c r="BX29">
        <v>2</v>
      </c>
      <c r="BY29">
        <v>3</v>
      </c>
      <c r="BZ29">
        <v>3</v>
      </c>
      <c r="CB29">
        <v>2</v>
      </c>
      <c r="CD29">
        <v>1</v>
      </c>
    </row>
    <row r="30" spans="1:80" ht="12.75">
      <c r="A30" s="1" t="s">
        <v>9</v>
      </c>
      <c r="B30" s="37">
        <v>0.1</v>
      </c>
      <c r="C30" s="36">
        <v>0.16</v>
      </c>
      <c r="D30" s="36">
        <v>0.14</v>
      </c>
      <c r="E30" s="36">
        <v>0.15</v>
      </c>
      <c r="F30" s="37">
        <v>0.15061849357011636</v>
      </c>
      <c r="G30" s="37">
        <f t="shared" si="0"/>
        <v>0.18390249124507033</v>
      </c>
      <c r="H30" s="27">
        <v>0.15</v>
      </c>
      <c r="I30" s="27">
        <v>0.16</v>
      </c>
      <c r="J30" s="27">
        <v>0.1615508885298869</v>
      </c>
      <c r="K30" s="27">
        <v>0.1830384380719951</v>
      </c>
      <c r="L30" s="27">
        <v>0.2649006622516556</v>
      </c>
      <c r="M30" s="27">
        <v>0.1839249586168843</v>
      </c>
      <c r="N30" s="53">
        <f t="shared" si="3"/>
        <v>0.17970919784348965</v>
      </c>
      <c r="O30" s="95">
        <f t="shared" si="1"/>
        <v>9</v>
      </c>
      <c r="P30" s="95">
        <f>SUM(R30:IV30)</f>
        <v>11</v>
      </c>
      <c r="Q30" s="90">
        <f t="shared" si="2"/>
        <v>0.9771982784290146</v>
      </c>
      <c r="R30" s="20"/>
      <c r="S30" s="20"/>
      <c r="T30" s="20"/>
      <c r="U30" s="28">
        <v>1</v>
      </c>
      <c r="V30">
        <v>1</v>
      </c>
      <c r="AF30">
        <v>1</v>
      </c>
      <c r="AQ30">
        <v>2</v>
      </c>
      <c r="AS30">
        <v>1</v>
      </c>
      <c r="AZ30">
        <v>1</v>
      </c>
      <c r="BN30">
        <v>1</v>
      </c>
      <c r="BU30">
        <v>1</v>
      </c>
      <c r="CB30">
        <v>2</v>
      </c>
    </row>
    <row r="31" spans="1:73" ht="12.75">
      <c r="A31" s="1" t="s">
        <v>10</v>
      </c>
      <c r="B31" s="36">
        <v>0.26</v>
      </c>
      <c r="C31" s="36">
        <v>0.17</v>
      </c>
      <c r="D31" s="36">
        <v>0.15</v>
      </c>
      <c r="E31" s="36">
        <v>0.16</v>
      </c>
      <c r="F31" s="37">
        <v>0.18445356195141865</v>
      </c>
      <c r="G31" s="37">
        <f t="shared" si="0"/>
        <v>0.2551534427747013</v>
      </c>
      <c r="H31" s="27">
        <v>0.13</v>
      </c>
      <c r="I31" s="27">
        <v>0.1</v>
      </c>
      <c r="J31" s="27">
        <v>0.24232633279483032</v>
      </c>
      <c r="K31" s="27">
        <v>0.1830384380719951</v>
      </c>
      <c r="L31" s="27">
        <v>0.39735099337748336</v>
      </c>
      <c r="M31" s="27">
        <v>0.4782048924038992</v>
      </c>
      <c r="N31" s="53">
        <f t="shared" si="3"/>
        <v>0.17970919784348965</v>
      </c>
      <c r="O31" s="84">
        <f t="shared" si="1"/>
        <v>9</v>
      </c>
      <c r="P31" s="84">
        <f>SUM(R31:IV31)</f>
        <v>11</v>
      </c>
      <c r="Q31" s="90">
        <f t="shared" si="2"/>
        <v>0.7043181384864621</v>
      </c>
      <c r="R31" s="20"/>
      <c r="S31" s="20">
        <v>1</v>
      </c>
      <c r="T31" s="20">
        <v>1</v>
      </c>
      <c r="U31" s="28"/>
      <c r="AA31">
        <v>1</v>
      </c>
      <c r="AI31">
        <v>2</v>
      </c>
      <c r="AR31">
        <v>1</v>
      </c>
      <c r="BH31">
        <v>1</v>
      </c>
      <c r="BK31">
        <v>2</v>
      </c>
      <c r="BR31">
        <v>1</v>
      </c>
      <c r="BU31">
        <v>1</v>
      </c>
    </row>
    <row r="32" spans="1:21" ht="12.75">
      <c r="A32" s="1" t="s">
        <v>168</v>
      </c>
      <c r="B32" s="36"/>
      <c r="C32" s="36"/>
      <c r="D32" s="36"/>
      <c r="E32" s="36"/>
      <c r="F32" s="74" t="s">
        <v>196</v>
      </c>
      <c r="G32" s="37">
        <f t="shared" si="0"/>
        <v>0.0030654159769480716</v>
      </c>
      <c r="H32" s="27"/>
      <c r="I32" s="27"/>
      <c r="J32" s="27"/>
      <c r="K32" s="27"/>
      <c r="L32" s="27"/>
      <c r="M32" s="27">
        <v>0.01839249586168843</v>
      </c>
      <c r="N32" s="53">
        <f>P32*10/$N$4</f>
        <v>0</v>
      </c>
      <c r="O32" s="84">
        <f t="shared" si="1"/>
        <v>0</v>
      </c>
      <c r="P32" s="84">
        <f>SUM(R32:IV32)</f>
        <v>0</v>
      </c>
      <c r="Q32" s="90">
        <f t="shared" si="2"/>
      </c>
      <c r="R32" s="20"/>
      <c r="S32" s="20"/>
      <c r="T32" s="20"/>
      <c r="U32" s="28"/>
    </row>
    <row r="33" spans="1:69" ht="12.75">
      <c r="A33" s="1" t="s">
        <v>11</v>
      </c>
      <c r="B33" s="36"/>
      <c r="C33" s="75" t="s">
        <v>196</v>
      </c>
      <c r="D33" s="36">
        <v>0.01</v>
      </c>
      <c r="E33" s="36">
        <v>0.02</v>
      </c>
      <c r="F33" s="37">
        <v>0.07582465809348847</v>
      </c>
      <c r="G33" s="37">
        <f t="shared" si="0"/>
        <v>0.07702619873300005</v>
      </c>
      <c r="H33" s="27">
        <v>0.05</v>
      </c>
      <c r="I33" s="27">
        <v>0.02</v>
      </c>
      <c r="J33" s="27">
        <v>0.1615508885298869</v>
      </c>
      <c r="K33" s="27">
        <v>0.08135041692088671</v>
      </c>
      <c r="L33" s="27">
        <v>0.07568590350047302</v>
      </c>
      <c r="M33" s="27">
        <v>0.07356998344675372</v>
      </c>
      <c r="N33" s="53">
        <f t="shared" si="3"/>
        <v>0.16337199803953606</v>
      </c>
      <c r="O33" s="84">
        <f t="shared" si="1"/>
        <v>6</v>
      </c>
      <c r="P33" s="84">
        <f>SUM(R33:IV33)</f>
        <v>10</v>
      </c>
      <c r="Q33" s="90">
        <f t="shared" si="2"/>
      </c>
      <c r="R33" s="20"/>
      <c r="S33" s="20"/>
      <c r="T33" s="20"/>
      <c r="U33" s="28">
        <v>1</v>
      </c>
      <c r="AD33">
        <v>1</v>
      </c>
      <c r="AF33">
        <v>1</v>
      </c>
      <c r="AM33">
        <v>2</v>
      </c>
      <c r="BJ33">
        <v>1</v>
      </c>
      <c r="BQ33">
        <v>4</v>
      </c>
    </row>
    <row r="34" spans="1:39" ht="12.75">
      <c r="A34" s="1" t="s">
        <v>75</v>
      </c>
      <c r="B34" s="36"/>
      <c r="C34" s="75" t="s">
        <v>196</v>
      </c>
      <c r="D34" s="36">
        <v>0.01</v>
      </c>
      <c r="E34" s="75" t="s">
        <v>196</v>
      </c>
      <c r="F34" s="37">
        <v>0.01</v>
      </c>
      <c r="G34" s="37">
        <f t="shared" si="0"/>
        <v>0.0031535793125197094</v>
      </c>
      <c r="H34" s="27"/>
      <c r="I34" s="27"/>
      <c r="J34" s="27"/>
      <c r="K34" s="27"/>
      <c r="L34" s="27">
        <v>0.018921475875118256</v>
      </c>
      <c r="M34" s="27"/>
      <c r="N34" s="53">
        <f t="shared" si="3"/>
        <v>0.03267439960790721</v>
      </c>
      <c r="O34" s="84">
        <f t="shared" si="1"/>
        <v>2</v>
      </c>
      <c r="P34" s="84">
        <f>SUM(R34:IV34)</f>
        <v>2</v>
      </c>
      <c r="Q34" s="90">
        <f t="shared" si="2"/>
      </c>
      <c r="R34" s="20">
        <v>1</v>
      </c>
      <c r="S34" s="20"/>
      <c r="T34" s="20"/>
      <c r="U34" s="28"/>
      <c r="AM34">
        <v>1</v>
      </c>
    </row>
    <row r="35" spans="1:83" ht="12.75">
      <c r="A35" s="1" t="s">
        <v>12</v>
      </c>
      <c r="B35" s="36"/>
      <c r="C35" s="75" t="s">
        <v>196</v>
      </c>
      <c r="D35" s="75" t="s">
        <v>196</v>
      </c>
      <c r="E35" s="36">
        <v>0.01</v>
      </c>
      <c r="F35" s="37">
        <v>0.021041232904674422</v>
      </c>
      <c r="G35" s="37">
        <f t="shared" si="0"/>
        <v>0.028274467039635275</v>
      </c>
      <c r="H35" s="27">
        <v>0.05</v>
      </c>
      <c r="I35" s="27">
        <v>0.04</v>
      </c>
      <c r="J35" s="27">
        <v>0.04038772213247172</v>
      </c>
      <c r="K35" s="27">
        <v>0.020337604230221677</v>
      </c>
      <c r="L35" s="27">
        <v>0.018921475875118256</v>
      </c>
      <c r="M35" s="27"/>
      <c r="N35" s="53">
        <f t="shared" si="3"/>
        <v>0.04901159941186081</v>
      </c>
      <c r="O35" s="84">
        <f t="shared" si="1"/>
        <v>3</v>
      </c>
      <c r="P35" s="84">
        <f>SUM(R35:IV35)</f>
        <v>3</v>
      </c>
      <c r="Q35" s="90">
        <f t="shared" si="2"/>
      </c>
      <c r="R35" s="20"/>
      <c r="S35" s="20"/>
      <c r="T35" s="20"/>
      <c r="U35" s="28"/>
      <c r="AI35">
        <v>1</v>
      </c>
      <c r="AU35">
        <v>1</v>
      </c>
      <c r="CE35">
        <v>1</v>
      </c>
    </row>
    <row r="36" spans="1:21" ht="12.75">
      <c r="A36" s="1" t="s">
        <v>191</v>
      </c>
      <c r="B36" s="36"/>
      <c r="C36" s="71"/>
      <c r="D36" s="71"/>
      <c r="E36" s="36"/>
      <c r="F36" s="74" t="s">
        <v>196</v>
      </c>
      <c r="G36" s="37">
        <f t="shared" si="0"/>
        <v>0.0033896007050369464</v>
      </c>
      <c r="H36" s="27"/>
      <c r="I36" s="27"/>
      <c r="J36" s="27"/>
      <c r="K36" s="27">
        <v>0.020337604230221677</v>
      </c>
      <c r="L36" s="27"/>
      <c r="M36" s="27"/>
      <c r="N36" s="53">
        <f>P36*10/$N$4</f>
        <v>0</v>
      </c>
      <c r="O36" s="84">
        <f t="shared" si="1"/>
        <v>0</v>
      </c>
      <c r="P36" s="84">
        <f>SUM(R36:IV36)</f>
        <v>0</v>
      </c>
      <c r="Q36" s="90">
        <f t="shared" si="2"/>
      </c>
      <c r="R36" s="20"/>
      <c r="S36" s="20"/>
      <c r="T36" s="20"/>
      <c r="U36" s="28"/>
    </row>
    <row r="37" spans="1:21" ht="12.75">
      <c r="A37" s="1" t="s">
        <v>98</v>
      </c>
      <c r="B37" s="36">
        <v>0.06</v>
      </c>
      <c r="C37" s="36">
        <v>0.02</v>
      </c>
      <c r="D37" s="36">
        <v>0.02</v>
      </c>
      <c r="E37" s="36">
        <v>0.01</v>
      </c>
      <c r="F37" s="37">
        <v>0.010041232904674425</v>
      </c>
      <c r="G37" s="37">
        <f t="shared" si="0"/>
        <v>0.006398749310281404</v>
      </c>
      <c r="H37" s="27"/>
      <c r="I37" s="27">
        <v>0.02</v>
      </c>
      <c r="J37" s="27"/>
      <c r="K37" s="27"/>
      <c r="L37" s="27"/>
      <c r="M37" s="27">
        <v>0.01839249586168843</v>
      </c>
      <c r="N37" s="53">
        <f t="shared" si="3"/>
        <v>0</v>
      </c>
      <c r="O37" s="84">
        <f t="shared" si="1"/>
        <v>0</v>
      </c>
      <c r="P37" s="84">
        <f>SUM(R37:IV37)</f>
        <v>0</v>
      </c>
      <c r="Q37" s="90">
        <f t="shared" si="2"/>
      </c>
      <c r="R37" s="20"/>
      <c r="S37" s="20"/>
      <c r="T37" s="20"/>
      <c r="U37" s="28"/>
    </row>
    <row r="38" spans="1:21" ht="12.75">
      <c r="A38" s="1" t="s">
        <v>173</v>
      </c>
      <c r="B38" s="36"/>
      <c r="C38" s="36">
        <v>0.01</v>
      </c>
      <c r="D38" s="75" t="s">
        <v>196</v>
      </c>
      <c r="E38" s="75" t="s">
        <v>196</v>
      </c>
      <c r="F38" s="74" t="s">
        <v>196</v>
      </c>
      <c r="G38" s="37">
        <f t="shared" si="0"/>
        <v>0</v>
      </c>
      <c r="H38" s="27"/>
      <c r="I38" s="27"/>
      <c r="J38" s="27"/>
      <c r="K38" s="27"/>
      <c r="L38" s="27"/>
      <c r="M38" s="27"/>
      <c r="N38" s="53">
        <f>P38*10/$N$4</f>
        <v>0</v>
      </c>
      <c r="O38" s="84">
        <f t="shared" si="1"/>
        <v>0</v>
      </c>
      <c r="P38" s="84">
        <f>SUM(R38:IV38)</f>
        <v>0</v>
      </c>
      <c r="Q38" s="90">
        <f t="shared" si="2"/>
      </c>
      <c r="R38" s="20"/>
      <c r="S38" s="20"/>
      <c r="T38" s="20"/>
      <c r="U38" s="28"/>
    </row>
    <row r="39" spans="1:62" ht="12.75">
      <c r="A39" s="1" t="s">
        <v>13</v>
      </c>
      <c r="B39" s="36">
        <v>0.13</v>
      </c>
      <c r="C39" s="36">
        <v>0.35</v>
      </c>
      <c r="D39" s="36">
        <v>0.23</v>
      </c>
      <c r="E39" s="36">
        <v>0.17</v>
      </c>
      <c r="F39" s="37">
        <v>0.20645356195141867</v>
      </c>
      <c r="G39" s="37">
        <f t="shared" si="0"/>
        <v>0.2413202348679521</v>
      </c>
      <c r="H39" s="27">
        <v>0.1</v>
      </c>
      <c r="I39" s="27">
        <v>0.16</v>
      </c>
      <c r="J39" s="27">
        <v>0.24232633279483032</v>
      </c>
      <c r="K39" s="27">
        <v>0.3864144803742119</v>
      </c>
      <c r="L39" s="27">
        <v>0.2649006622516556</v>
      </c>
      <c r="M39" s="27">
        <v>0.2942799337870149</v>
      </c>
      <c r="N39" s="53">
        <f t="shared" si="3"/>
        <v>0.21238359745139687</v>
      </c>
      <c r="O39" s="95">
        <f t="shared" si="1"/>
        <v>8</v>
      </c>
      <c r="P39" s="95">
        <f>SUM(R39:IV39)</f>
        <v>13</v>
      </c>
      <c r="Q39" s="90">
        <f t="shared" si="2"/>
        <v>0.8800902981368759</v>
      </c>
      <c r="R39" s="20"/>
      <c r="S39" s="20">
        <v>4</v>
      </c>
      <c r="T39" s="20"/>
      <c r="U39" s="28"/>
      <c r="V39" s="20"/>
      <c r="W39" s="20"/>
      <c r="X39" s="20"/>
      <c r="Y39" s="20"/>
      <c r="Z39" s="20"/>
      <c r="AA39" s="20"/>
      <c r="AC39">
        <v>2</v>
      </c>
      <c r="AD39">
        <v>1</v>
      </c>
      <c r="AK39">
        <v>2</v>
      </c>
      <c r="AL39">
        <v>1</v>
      </c>
      <c r="AO39">
        <v>1</v>
      </c>
      <c r="AQ39">
        <v>1</v>
      </c>
      <c r="BJ39">
        <v>1</v>
      </c>
    </row>
    <row r="40" spans="1:69" ht="12.75">
      <c r="A40" s="1" t="s">
        <v>14</v>
      </c>
      <c r="B40" s="36">
        <v>3.33</v>
      </c>
      <c r="C40" s="37">
        <v>1.5</v>
      </c>
      <c r="D40" s="36">
        <v>1.33</v>
      </c>
      <c r="E40" s="36">
        <v>0.56</v>
      </c>
      <c r="F40" s="37">
        <v>0.16608246580934888</v>
      </c>
      <c r="G40" s="37">
        <f t="shared" si="0"/>
        <v>0.2958553015467184</v>
      </c>
      <c r="H40" s="27">
        <v>0.3</v>
      </c>
      <c r="I40" s="27">
        <v>0.37</v>
      </c>
      <c r="J40" s="27">
        <v>0.5452342487883682</v>
      </c>
      <c r="K40" s="27">
        <v>0.24405125076266013</v>
      </c>
      <c r="L40" s="27">
        <v>0.11352885525070953</v>
      </c>
      <c r="M40" s="27">
        <v>0.20231745447857272</v>
      </c>
      <c r="N40" s="53">
        <f t="shared" si="3"/>
        <v>0.3594183956869793</v>
      </c>
      <c r="O40" s="95">
        <f t="shared" si="1"/>
        <v>5</v>
      </c>
      <c r="P40" s="95">
        <f>SUM(R40:IV40)</f>
        <v>22</v>
      </c>
      <c r="Q40" s="90">
        <f t="shared" si="2"/>
        <v>1.2148452091544613</v>
      </c>
      <c r="R40" s="20"/>
      <c r="S40" s="20"/>
      <c r="T40" s="20"/>
      <c r="U40" s="28"/>
      <c r="Z40">
        <v>9</v>
      </c>
      <c r="AF40">
        <v>2</v>
      </c>
      <c r="AO40">
        <v>5</v>
      </c>
      <c r="AX40">
        <v>1</v>
      </c>
      <c r="BQ40">
        <v>5</v>
      </c>
    </row>
    <row r="41" spans="1:37" ht="12.75">
      <c r="A41" s="1" t="s">
        <v>67</v>
      </c>
      <c r="B41" s="36">
        <v>0.01</v>
      </c>
      <c r="C41" s="36">
        <v>0.05</v>
      </c>
      <c r="D41" s="36">
        <v>0.01</v>
      </c>
      <c r="E41" s="36">
        <v>0.02</v>
      </c>
      <c r="F41" s="37">
        <v>0.006041232904674424</v>
      </c>
      <c r="G41" s="37">
        <f t="shared" si="0"/>
        <v>0.02321167269112664</v>
      </c>
      <c r="H41" s="27">
        <v>0.019623233908948195</v>
      </c>
      <c r="I41" s="27">
        <v>0.04</v>
      </c>
      <c r="J41" s="27">
        <v>0.04038772213247172</v>
      </c>
      <c r="K41" s="27">
        <v>0.020337604230221677</v>
      </c>
      <c r="L41" s="27">
        <v>0.018921475875118256</v>
      </c>
      <c r="M41" s="27"/>
      <c r="N41" s="53">
        <f t="shared" si="3"/>
        <v>0.03267439960790721</v>
      </c>
      <c r="O41" s="95">
        <f t="shared" si="1"/>
        <v>2</v>
      </c>
      <c r="P41" s="95">
        <f>SUM(R41:IV41)</f>
        <v>2</v>
      </c>
      <c r="Q41" s="90">
        <f t="shared" si="2"/>
      </c>
      <c r="R41" s="20"/>
      <c r="S41" s="20"/>
      <c r="T41" s="20"/>
      <c r="U41" s="28"/>
      <c r="Z41">
        <v>1</v>
      </c>
      <c r="AK41">
        <v>1</v>
      </c>
    </row>
    <row r="42" spans="1:28" ht="12.75">
      <c r="A42" s="1" t="s">
        <v>136</v>
      </c>
      <c r="B42" s="36">
        <v>0.63</v>
      </c>
      <c r="C42" s="36">
        <v>0.32</v>
      </c>
      <c r="D42" s="36">
        <v>0.02</v>
      </c>
      <c r="E42" s="36">
        <v>0.06</v>
      </c>
      <c r="F42" s="37">
        <v>0.02624739742804654</v>
      </c>
      <c r="G42" s="37">
        <f t="shared" si="0"/>
        <v>0.02666666666666667</v>
      </c>
      <c r="H42" s="27">
        <v>0.16</v>
      </c>
      <c r="I42" s="27"/>
      <c r="J42" s="27"/>
      <c r="K42" s="27"/>
      <c r="L42" s="27"/>
      <c r="M42" s="27"/>
      <c r="N42" s="53">
        <f>P42*10/$N$4</f>
        <v>0.17970919784348965</v>
      </c>
      <c r="O42" s="84">
        <f t="shared" si="1"/>
        <v>1</v>
      </c>
      <c r="P42" s="84">
        <f>SUM(R42:IV42)</f>
        <v>11</v>
      </c>
      <c r="Q42" s="90">
        <f t="shared" si="2"/>
      </c>
      <c r="R42" s="20"/>
      <c r="S42" s="20"/>
      <c r="T42" s="20"/>
      <c r="U42" s="28"/>
      <c r="AB42">
        <v>11</v>
      </c>
    </row>
    <row r="43" spans="1:71" ht="12.75">
      <c r="A43" s="1" t="s">
        <v>15</v>
      </c>
      <c r="B43" s="36">
        <v>2.93</v>
      </c>
      <c r="C43" s="36">
        <v>2.12</v>
      </c>
      <c r="D43" s="36">
        <v>1.99</v>
      </c>
      <c r="E43" s="36">
        <v>0.65</v>
      </c>
      <c r="F43" s="37">
        <v>0.8988142478056748</v>
      </c>
      <c r="G43" s="37">
        <f t="shared" si="0"/>
        <v>0.5141781832459756</v>
      </c>
      <c r="H43" s="27">
        <v>0.86</v>
      </c>
      <c r="I43" s="27">
        <v>0.12</v>
      </c>
      <c r="J43" s="27">
        <v>0.1615508885298869</v>
      </c>
      <c r="K43" s="27">
        <v>0.46776489729509857</v>
      </c>
      <c r="L43" s="27">
        <v>0.813623462630085</v>
      </c>
      <c r="M43" s="27">
        <v>0.6621298510207835</v>
      </c>
      <c r="N43" s="53">
        <f t="shared" si="3"/>
        <v>0.6371507923541906</v>
      </c>
      <c r="O43" s="84">
        <f t="shared" si="1"/>
        <v>12</v>
      </c>
      <c r="P43" s="84">
        <f>SUM(R43:IV43)</f>
        <v>39</v>
      </c>
      <c r="Q43" s="90">
        <f t="shared" si="2"/>
        <v>1.2391634128307356</v>
      </c>
      <c r="R43" s="20">
        <v>6</v>
      </c>
      <c r="S43" s="20"/>
      <c r="T43" s="20"/>
      <c r="U43" s="28"/>
      <c r="AI43">
        <v>8</v>
      </c>
      <c r="AL43">
        <v>1</v>
      </c>
      <c r="AT43">
        <v>1</v>
      </c>
      <c r="BC43">
        <v>2</v>
      </c>
      <c r="BI43">
        <v>9</v>
      </c>
      <c r="BK43">
        <v>1</v>
      </c>
      <c r="BL43">
        <v>4</v>
      </c>
      <c r="BM43">
        <v>3</v>
      </c>
      <c r="BQ43">
        <v>2</v>
      </c>
      <c r="BR43">
        <v>1</v>
      </c>
      <c r="BS43">
        <v>1</v>
      </c>
    </row>
    <row r="44" spans="1:82" ht="12.75">
      <c r="A44" s="1" t="s">
        <v>16</v>
      </c>
      <c r="B44" s="36"/>
      <c r="C44" s="36">
        <v>0.41</v>
      </c>
      <c r="D44" s="36">
        <v>0.19</v>
      </c>
      <c r="E44" s="36">
        <v>0.16</v>
      </c>
      <c r="F44" s="37">
        <v>0.2924019187589304</v>
      </c>
      <c r="G44" s="37">
        <f t="shared" si="0"/>
        <v>0.011666666666666667</v>
      </c>
      <c r="H44" s="27">
        <v>0.07</v>
      </c>
      <c r="I44" s="27"/>
      <c r="J44" s="27"/>
      <c r="K44" s="27"/>
      <c r="L44" s="27"/>
      <c r="M44" s="27"/>
      <c r="N44" s="53">
        <f t="shared" si="3"/>
        <v>0.016337199803953605</v>
      </c>
      <c r="O44" s="84">
        <f t="shared" si="1"/>
        <v>1</v>
      </c>
      <c r="P44" s="84">
        <f>SUM(R44:IV44)</f>
        <v>1</v>
      </c>
      <c r="Q44" s="90">
        <f t="shared" si="2"/>
      </c>
      <c r="R44" s="20"/>
      <c r="S44" s="20"/>
      <c r="T44" s="20"/>
      <c r="U44" s="28"/>
      <c r="CD44">
        <v>1</v>
      </c>
    </row>
    <row r="45" spans="1:21" ht="12.75">
      <c r="A45" s="52" t="s">
        <v>111</v>
      </c>
      <c r="B45" s="36"/>
      <c r="C45" s="36"/>
      <c r="D45" s="36"/>
      <c r="E45" s="36"/>
      <c r="F45" s="37">
        <v>0.0113145091798816</v>
      </c>
      <c r="G45" s="37">
        <f t="shared" si="0"/>
        <v>0</v>
      </c>
      <c r="H45" s="27"/>
      <c r="I45" s="27"/>
      <c r="J45" s="27"/>
      <c r="K45" s="27"/>
      <c r="L45" s="27"/>
      <c r="M45" s="27"/>
      <c r="N45" s="53">
        <f t="shared" si="3"/>
        <v>0</v>
      </c>
      <c r="O45" s="84">
        <f t="shared" si="1"/>
        <v>0</v>
      </c>
      <c r="P45" s="84">
        <f>SUM(R45:IV45)</f>
        <v>0</v>
      </c>
      <c r="Q45" s="90">
        <f t="shared" si="2"/>
      </c>
      <c r="R45" s="20"/>
      <c r="S45" s="20"/>
      <c r="T45" s="20"/>
      <c r="U45" s="28"/>
    </row>
    <row r="46" spans="1:21" ht="12.75">
      <c r="A46" s="52" t="s">
        <v>240</v>
      </c>
      <c r="B46" s="36"/>
      <c r="C46" s="36"/>
      <c r="D46" s="36"/>
      <c r="E46" s="36"/>
      <c r="F46" s="37"/>
      <c r="G46" s="37">
        <f t="shared" si="0"/>
        <v>0.0031535793125197094</v>
      </c>
      <c r="H46" s="27"/>
      <c r="I46" s="27"/>
      <c r="J46" s="27"/>
      <c r="K46" s="27"/>
      <c r="L46" s="27">
        <v>0.018921475875118256</v>
      </c>
      <c r="M46" s="27"/>
      <c r="N46" s="53">
        <f aca="true" t="shared" si="5" ref="N46:N51">P46*10/$N$4</f>
        <v>0</v>
      </c>
      <c r="O46" s="84">
        <f>COUNT(R46:CE46)</f>
        <v>0</v>
      </c>
      <c r="P46" s="84">
        <f>SUM(R46:IV46)</f>
        <v>0</v>
      </c>
      <c r="Q46" s="90">
        <f t="shared" si="2"/>
      </c>
      <c r="R46" s="20"/>
      <c r="S46" s="20"/>
      <c r="T46" s="20"/>
      <c r="U46" s="28"/>
    </row>
    <row r="47" spans="1:21" ht="12.75">
      <c r="A47" s="1" t="s">
        <v>142</v>
      </c>
      <c r="B47" s="36"/>
      <c r="C47" s="36">
        <v>0.05</v>
      </c>
      <c r="D47" s="75" t="s">
        <v>196</v>
      </c>
      <c r="E47" s="36">
        <v>0.03</v>
      </c>
      <c r="F47" s="37">
        <v>0.015</v>
      </c>
      <c r="G47" s="37">
        <f t="shared" si="0"/>
        <v>0.471762008643835</v>
      </c>
      <c r="H47" s="27"/>
      <c r="I47" s="27"/>
      <c r="J47" s="27"/>
      <c r="K47" s="27"/>
      <c r="L47" s="27">
        <v>1.248817407757805</v>
      </c>
      <c r="M47" s="27">
        <v>1.581754644105205</v>
      </c>
      <c r="N47" s="53">
        <f t="shared" si="5"/>
        <v>0</v>
      </c>
      <c r="O47" s="84">
        <f t="shared" si="1"/>
        <v>0</v>
      </c>
      <c r="P47" s="84">
        <f>SUM(R47:IV47)</f>
        <v>0</v>
      </c>
      <c r="Q47" s="90">
        <f t="shared" si="2"/>
      </c>
      <c r="R47" s="20"/>
      <c r="S47" s="20"/>
      <c r="T47" s="20"/>
      <c r="U47" s="28"/>
    </row>
    <row r="48" spans="1:27" ht="12.75">
      <c r="A48" s="1" t="s">
        <v>225</v>
      </c>
      <c r="B48" s="36"/>
      <c r="C48" s="36"/>
      <c r="D48" s="75"/>
      <c r="E48" s="36"/>
      <c r="F48" s="37"/>
      <c r="G48" s="37">
        <f t="shared" si="0"/>
        <v>0.038374689256644945</v>
      </c>
      <c r="H48" s="27"/>
      <c r="I48" s="27"/>
      <c r="J48" s="27"/>
      <c r="K48" s="27">
        <v>0.06101281269066503</v>
      </c>
      <c r="L48" s="27">
        <v>0.1324503311258278</v>
      </c>
      <c r="M48" s="27">
        <v>0.03678499172337686</v>
      </c>
      <c r="N48" s="53">
        <f t="shared" si="5"/>
        <v>0.9802319882372162</v>
      </c>
      <c r="O48" s="84">
        <f>COUNT(R48:CE48)</f>
        <v>1</v>
      </c>
      <c r="P48" s="84">
        <f>SUM(R48:IV48)</f>
        <v>60</v>
      </c>
      <c r="Q48" s="90">
        <f t="shared" si="2"/>
      </c>
      <c r="R48" s="20"/>
      <c r="S48" s="20"/>
      <c r="T48" s="20"/>
      <c r="U48" s="28"/>
      <c r="AA48">
        <v>60</v>
      </c>
    </row>
    <row r="49" spans="1:21" ht="12.75">
      <c r="A49" s="1" t="s">
        <v>201</v>
      </c>
      <c r="B49" s="36"/>
      <c r="C49" s="75" t="s">
        <v>196</v>
      </c>
      <c r="D49" s="71"/>
      <c r="E49" s="36"/>
      <c r="F49" s="37"/>
      <c r="G49" s="37">
        <f t="shared" si="0"/>
        <v>0.00336564351103931</v>
      </c>
      <c r="H49" s="27"/>
      <c r="I49" s="27"/>
      <c r="J49" s="27">
        <v>0.02019386106623586</v>
      </c>
      <c r="K49" s="27"/>
      <c r="L49" s="27"/>
      <c r="M49" s="27"/>
      <c r="N49" s="53">
        <f t="shared" si="5"/>
        <v>0</v>
      </c>
      <c r="O49" s="84">
        <f t="shared" si="1"/>
        <v>0</v>
      </c>
      <c r="P49" s="84">
        <f>SUM(R49:IV49)</f>
        <v>0</v>
      </c>
      <c r="Q49" s="90">
        <f t="shared" si="2"/>
      </c>
      <c r="R49" s="20"/>
      <c r="S49" s="20"/>
      <c r="T49" s="20"/>
      <c r="U49" s="28"/>
    </row>
    <row r="50" spans="1:21" ht="12.75">
      <c r="A50" s="1" t="s">
        <v>156</v>
      </c>
      <c r="B50" s="36"/>
      <c r="C50" s="36"/>
      <c r="D50" s="36"/>
      <c r="E50" s="36"/>
      <c r="F50" s="37">
        <v>0.01</v>
      </c>
      <c r="G50" s="37">
        <f t="shared" si="0"/>
        <v>0.00336564351103931</v>
      </c>
      <c r="H50" s="27"/>
      <c r="I50" s="27"/>
      <c r="J50" s="27">
        <v>0.02019386106623586</v>
      </c>
      <c r="K50" s="27"/>
      <c r="L50" s="27"/>
      <c r="M50" s="27"/>
      <c r="N50" s="53">
        <f t="shared" si="5"/>
        <v>0</v>
      </c>
      <c r="O50" s="84">
        <f t="shared" si="1"/>
        <v>0</v>
      </c>
      <c r="P50" s="84">
        <f>SUM(R50:IV50)</f>
        <v>0</v>
      </c>
      <c r="Q50" s="90">
        <f t="shared" si="2"/>
      </c>
      <c r="R50" s="20"/>
      <c r="S50" s="20"/>
      <c r="T50" s="20"/>
      <c r="U50" s="28"/>
    </row>
    <row r="51" spans="1:21" ht="12.75">
      <c r="A51" s="1" t="s">
        <v>180</v>
      </c>
      <c r="B51" s="36"/>
      <c r="C51" s="36"/>
      <c r="D51" s="36"/>
      <c r="E51" s="36">
        <v>0.03</v>
      </c>
      <c r="F51" s="74" t="s">
        <v>196</v>
      </c>
      <c r="G51" s="37">
        <f t="shared" si="0"/>
        <v>0.025805460096878192</v>
      </c>
      <c r="H51" s="27">
        <v>0.019623233908948195</v>
      </c>
      <c r="I51" s="27"/>
      <c r="J51" s="27">
        <v>0.06058158319870758</v>
      </c>
      <c r="K51" s="27"/>
      <c r="L51" s="27">
        <v>0.03784295175023651</v>
      </c>
      <c r="M51" s="27">
        <v>0.03678499172337686</v>
      </c>
      <c r="N51" s="53">
        <f t="shared" si="5"/>
        <v>0</v>
      </c>
      <c r="O51" s="84">
        <f t="shared" si="1"/>
        <v>0</v>
      </c>
      <c r="P51" s="84">
        <f>SUM(R51:IV51)</f>
        <v>0</v>
      </c>
      <c r="Q51" s="90">
        <f t="shared" si="2"/>
      </c>
      <c r="R51" s="20"/>
      <c r="S51" s="20"/>
      <c r="T51" s="20"/>
      <c r="U51" s="28"/>
    </row>
    <row r="52" spans="1:47" ht="12.75">
      <c r="A52" s="1" t="s">
        <v>68</v>
      </c>
      <c r="B52" s="36"/>
      <c r="C52" s="36">
        <v>0.12</v>
      </c>
      <c r="D52" s="36">
        <v>0.04</v>
      </c>
      <c r="E52" s="36">
        <v>1.22</v>
      </c>
      <c r="F52" s="37">
        <v>0.10904123290467442</v>
      </c>
      <c r="G52" s="37">
        <f t="shared" si="0"/>
        <v>2.2099580379123034</v>
      </c>
      <c r="H52" s="27">
        <v>0.03</v>
      </c>
      <c r="I52" s="27">
        <v>0.02</v>
      </c>
      <c r="J52" s="27">
        <v>3.029079159935379</v>
      </c>
      <c r="K52" s="27">
        <v>0.26438885499288184</v>
      </c>
      <c r="L52" s="27">
        <v>3.3869441816461676</v>
      </c>
      <c r="M52" s="27">
        <v>6.529336030899392</v>
      </c>
      <c r="N52" s="53">
        <f t="shared" si="3"/>
        <v>3.316451560202582</v>
      </c>
      <c r="O52" s="84">
        <f t="shared" si="1"/>
        <v>5</v>
      </c>
      <c r="P52" s="84">
        <f>SUM(R52:IV52)</f>
        <v>203</v>
      </c>
      <c r="Q52" s="90">
        <f t="shared" si="2"/>
        <v>1.5006853086385104</v>
      </c>
      <c r="R52" s="20"/>
      <c r="S52" s="20"/>
      <c r="T52" s="20">
        <v>1</v>
      </c>
      <c r="U52" s="28">
        <v>1</v>
      </c>
      <c r="AA52">
        <v>170</v>
      </c>
      <c r="AC52">
        <v>28</v>
      </c>
      <c r="AU52">
        <v>3</v>
      </c>
    </row>
    <row r="53" spans="1:82" ht="12.75">
      <c r="A53" s="1" t="s">
        <v>17</v>
      </c>
      <c r="B53" s="36">
        <v>0.55</v>
      </c>
      <c r="C53" s="36">
        <v>0.55</v>
      </c>
      <c r="D53" s="36">
        <v>2.13</v>
      </c>
      <c r="E53" s="36">
        <v>12.34</v>
      </c>
      <c r="F53" s="37">
        <v>13.391224535619514</v>
      </c>
      <c r="G53" s="37">
        <f t="shared" si="0"/>
        <v>19.45089983877737</v>
      </c>
      <c r="H53" s="27">
        <v>0.63</v>
      </c>
      <c r="I53" s="27">
        <v>0.43</v>
      </c>
      <c r="J53" s="27">
        <v>12.540387722132468</v>
      </c>
      <c r="K53" s="27">
        <v>10.453528574333943</v>
      </c>
      <c r="L53" s="27">
        <v>57.54020813623461</v>
      </c>
      <c r="M53" s="27">
        <v>35.11127459996321</v>
      </c>
      <c r="N53" s="53">
        <f t="shared" si="3"/>
        <v>24.636497304362035</v>
      </c>
      <c r="O53" s="84">
        <f t="shared" si="1"/>
        <v>30</v>
      </c>
      <c r="P53" s="84">
        <f>SUM(R53:IV53)</f>
        <v>1508</v>
      </c>
      <c r="Q53" s="90">
        <f t="shared" si="2"/>
        <v>1.2665993608813224</v>
      </c>
      <c r="R53" s="20"/>
      <c r="S53" s="20">
        <v>23</v>
      </c>
      <c r="T53" s="20">
        <v>132</v>
      </c>
      <c r="U53" s="28"/>
      <c r="Z53">
        <v>8</v>
      </c>
      <c r="AA53" s="20">
        <v>12</v>
      </c>
      <c r="AC53">
        <v>16</v>
      </c>
      <c r="AD53">
        <v>40</v>
      </c>
      <c r="AG53">
        <v>7</v>
      </c>
      <c r="AP53">
        <v>1</v>
      </c>
      <c r="AQ53">
        <v>16</v>
      </c>
      <c r="AR53">
        <v>3</v>
      </c>
      <c r="AU53">
        <v>6</v>
      </c>
      <c r="AV53">
        <v>1</v>
      </c>
      <c r="AW53">
        <v>6</v>
      </c>
      <c r="AX53">
        <v>1</v>
      </c>
      <c r="AZ53">
        <v>4</v>
      </c>
      <c r="BA53">
        <v>10</v>
      </c>
      <c r="BE53">
        <v>9</v>
      </c>
      <c r="BF53">
        <v>8</v>
      </c>
      <c r="BH53">
        <v>4</v>
      </c>
      <c r="BM53">
        <v>10</v>
      </c>
      <c r="BO53">
        <v>10</v>
      </c>
      <c r="BR53">
        <v>63</v>
      </c>
      <c r="BU53">
        <v>8</v>
      </c>
      <c r="BV53">
        <v>31</v>
      </c>
      <c r="BX53">
        <v>86</v>
      </c>
      <c r="BY53">
        <v>20</v>
      </c>
      <c r="BZ53">
        <v>60</v>
      </c>
      <c r="CA53">
        <v>82</v>
      </c>
      <c r="CB53">
        <v>551</v>
      </c>
      <c r="CD53">
        <v>280</v>
      </c>
    </row>
    <row r="54" spans="1:21" ht="12.75">
      <c r="A54" s="1" t="s">
        <v>212</v>
      </c>
      <c r="B54" s="36"/>
      <c r="C54" s="36"/>
      <c r="D54" s="36"/>
      <c r="E54" s="36"/>
      <c r="F54" s="37"/>
      <c r="G54" s="37">
        <f t="shared" si="0"/>
        <v>0.00336564351103931</v>
      </c>
      <c r="H54" s="27"/>
      <c r="I54" s="27"/>
      <c r="J54" s="27">
        <v>0.02019386106623586</v>
      </c>
      <c r="K54" s="27"/>
      <c r="L54" s="27"/>
      <c r="M54" s="27"/>
      <c r="N54" s="53">
        <f>P54*10/$N$4</f>
        <v>0</v>
      </c>
      <c r="O54" s="84">
        <f t="shared" si="1"/>
        <v>0</v>
      </c>
      <c r="P54" s="84">
        <f>SUM(R54:IV54)</f>
        <v>0</v>
      </c>
      <c r="Q54" s="90">
        <f t="shared" si="2"/>
      </c>
      <c r="R54" s="20"/>
      <c r="S54" s="20"/>
      <c r="T54" s="20"/>
      <c r="U54" s="28"/>
    </row>
    <row r="55" spans="1:82" ht="12.75">
      <c r="A55" s="1" t="s">
        <v>18</v>
      </c>
      <c r="B55" s="36"/>
      <c r="C55" s="36">
        <v>0.08</v>
      </c>
      <c r="D55" s="36">
        <v>0.23</v>
      </c>
      <c r="E55" s="37">
        <v>2.92</v>
      </c>
      <c r="F55" s="37">
        <v>2.382092467850582</v>
      </c>
      <c r="G55" s="37">
        <f t="shared" si="0"/>
        <v>2.092966099483458</v>
      </c>
      <c r="H55" s="27">
        <v>0.26</v>
      </c>
      <c r="I55" s="27">
        <v>0.49</v>
      </c>
      <c r="J55" s="27">
        <v>2.160743134087237</v>
      </c>
      <c r="K55" s="27">
        <v>1.260931462273744</v>
      </c>
      <c r="L55" s="27">
        <v>3.916745506149479</v>
      </c>
      <c r="M55" s="27">
        <v>4.469376494390288</v>
      </c>
      <c r="N55" s="53">
        <f t="shared" si="3"/>
        <v>4.558078745303056</v>
      </c>
      <c r="O55" s="84">
        <f t="shared" si="1"/>
        <v>24</v>
      </c>
      <c r="P55" s="84">
        <f>SUM(R55:IV55)</f>
        <v>279</v>
      </c>
      <c r="Q55" s="90">
        <f t="shared" si="2"/>
        <v>2.1778082055070005</v>
      </c>
      <c r="R55" s="20"/>
      <c r="S55" s="20">
        <v>27</v>
      </c>
      <c r="T55" s="20">
        <v>63</v>
      </c>
      <c r="U55" s="28">
        <v>2</v>
      </c>
      <c r="AA55">
        <v>15</v>
      </c>
      <c r="AC55">
        <v>20</v>
      </c>
      <c r="AD55">
        <v>4</v>
      </c>
      <c r="AQ55">
        <v>8</v>
      </c>
      <c r="AR55">
        <v>2</v>
      </c>
      <c r="AU55">
        <v>4</v>
      </c>
      <c r="AV55">
        <v>3</v>
      </c>
      <c r="AW55">
        <v>6</v>
      </c>
      <c r="AX55">
        <v>2</v>
      </c>
      <c r="BA55">
        <v>2</v>
      </c>
      <c r="BF55">
        <v>14</v>
      </c>
      <c r="BG55">
        <v>2</v>
      </c>
      <c r="BH55">
        <v>1</v>
      </c>
      <c r="BR55">
        <v>8</v>
      </c>
      <c r="BU55">
        <v>1</v>
      </c>
      <c r="BV55">
        <v>2</v>
      </c>
      <c r="BX55">
        <v>23</v>
      </c>
      <c r="BY55">
        <v>8</v>
      </c>
      <c r="BZ55">
        <v>17</v>
      </c>
      <c r="CB55">
        <v>15</v>
      </c>
      <c r="CD55">
        <v>30</v>
      </c>
    </row>
    <row r="56" spans="1:82" ht="12.75">
      <c r="A56" s="1" t="s">
        <v>85</v>
      </c>
      <c r="B56" s="36"/>
      <c r="C56" s="36"/>
      <c r="D56" s="75" t="s">
        <v>196</v>
      </c>
      <c r="E56" s="36">
        <v>0.01</v>
      </c>
      <c r="F56" s="74" t="s">
        <v>196</v>
      </c>
      <c r="G56" s="37">
        <f t="shared" si="0"/>
        <v>0.00336564351103931</v>
      </c>
      <c r="H56" s="27"/>
      <c r="I56" s="27"/>
      <c r="J56" s="27">
        <v>0.02019386106623586</v>
      </c>
      <c r="K56" s="27"/>
      <c r="L56" s="27"/>
      <c r="M56" s="27"/>
      <c r="N56" s="53">
        <f t="shared" si="3"/>
        <v>0.016337199803953605</v>
      </c>
      <c r="O56" s="84">
        <f t="shared" si="1"/>
        <v>1</v>
      </c>
      <c r="P56" s="84">
        <f>SUM(R56:IV56)</f>
        <v>1</v>
      </c>
      <c r="Q56" s="90">
        <f t="shared" si="2"/>
      </c>
      <c r="R56" s="20"/>
      <c r="S56" s="20"/>
      <c r="T56" s="20"/>
      <c r="U56" s="28"/>
      <c r="CD56">
        <v>1</v>
      </c>
    </row>
    <row r="57" spans="1:27" ht="12.75">
      <c r="A57" s="1" t="s">
        <v>209</v>
      </c>
      <c r="B57" s="36"/>
      <c r="C57" s="36"/>
      <c r="D57" s="75"/>
      <c r="E57" s="36"/>
      <c r="F57" s="74"/>
      <c r="G57" s="37">
        <f t="shared" si="0"/>
        <v>0.045493970621146185</v>
      </c>
      <c r="H57" s="27"/>
      <c r="I57" s="27"/>
      <c r="J57" s="27">
        <v>0.1615508885298869</v>
      </c>
      <c r="K57" s="27"/>
      <c r="L57" s="27">
        <v>0.03784295175023651</v>
      </c>
      <c r="M57" s="27">
        <v>0.07356998344675372</v>
      </c>
      <c r="N57" s="53">
        <f>P57*10/$N$4</f>
        <v>0.04901159941186081</v>
      </c>
      <c r="O57" s="84">
        <f t="shared" si="1"/>
        <v>1</v>
      </c>
      <c r="P57" s="84">
        <f>SUM(R57:IV57)</f>
        <v>3</v>
      </c>
      <c r="Q57" s="90">
        <f t="shared" si="2"/>
      </c>
      <c r="R57" s="20"/>
      <c r="S57" s="20"/>
      <c r="T57" s="20"/>
      <c r="U57" s="28"/>
      <c r="AA57">
        <v>3</v>
      </c>
    </row>
    <row r="58" spans="1:27" ht="12.75">
      <c r="A58" s="1" t="s">
        <v>184</v>
      </c>
      <c r="B58" s="36"/>
      <c r="C58" s="36"/>
      <c r="D58" s="36">
        <v>0.01</v>
      </c>
      <c r="E58" s="36">
        <v>0.01</v>
      </c>
      <c r="F58" s="37">
        <v>0.01</v>
      </c>
      <c r="G58" s="37">
        <f t="shared" si="0"/>
        <v>0.07051436392130118</v>
      </c>
      <c r="H58" s="27"/>
      <c r="I58" s="27"/>
      <c r="J58" s="27">
        <v>0.3634894991922455</v>
      </c>
      <c r="K58" s="27">
        <v>0.040675208460443354</v>
      </c>
      <c r="L58" s="27">
        <v>0.018921475875118256</v>
      </c>
      <c r="M58" s="27"/>
      <c r="N58" s="53">
        <f>P58*10/$N$4</f>
        <v>0.11436039862767523</v>
      </c>
      <c r="O58" s="84">
        <f t="shared" si="1"/>
        <v>1</v>
      </c>
      <c r="P58" s="84">
        <f>SUM(R58:IV58)</f>
        <v>7</v>
      </c>
      <c r="Q58" s="90">
        <f t="shared" si="2"/>
      </c>
      <c r="R58" s="20"/>
      <c r="S58" s="20"/>
      <c r="T58" s="20"/>
      <c r="U58" s="28"/>
      <c r="AA58">
        <v>7</v>
      </c>
    </row>
    <row r="59" spans="1:81" ht="12.75">
      <c r="A59" s="1" t="s">
        <v>19</v>
      </c>
      <c r="B59" s="36">
        <v>19.13</v>
      </c>
      <c r="C59" s="36">
        <v>10.51</v>
      </c>
      <c r="D59" s="36">
        <v>20.61</v>
      </c>
      <c r="E59" s="36">
        <v>11.49</v>
      </c>
      <c r="F59" s="37">
        <v>6.232607675035721</v>
      </c>
      <c r="G59" s="37">
        <f t="shared" si="0"/>
        <v>5.12914314506072</v>
      </c>
      <c r="H59" s="27">
        <v>5.47</v>
      </c>
      <c r="I59" s="27">
        <v>1.65</v>
      </c>
      <c r="J59" s="27">
        <v>2.766558966074313</v>
      </c>
      <c r="K59" s="27">
        <v>3.9861704291234488</v>
      </c>
      <c r="L59" s="27">
        <v>11.16367076631977</v>
      </c>
      <c r="M59" s="27">
        <v>5.73845870884679</v>
      </c>
      <c r="N59" s="53">
        <f t="shared" si="3"/>
        <v>7.368077111583076</v>
      </c>
      <c r="O59" s="84">
        <f t="shared" si="1"/>
        <v>25</v>
      </c>
      <c r="P59" s="84">
        <f>SUM(R59:IV59)</f>
        <v>451</v>
      </c>
      <c r="Q59" s="90">
        <f t="shared" si="2"/>
        <v>1.4365122795760559</v>
      </c>
      <c r="R59" s="20"/>
      <c r="S59" s="20"/>
      <c r="T59" s="20"/>
      <c r="U59" s="28"/>
      <c r="W59">
        <v>13</v>
      </c>
      <c r="X59">
        <v>13</v>
      </c>
      <c r="AF59">
        <v>11</v>
      </c>
      <c r="AG59">
        <v>8</v>
      </c>
      <c r="AI59">
        <v>6</v>
      </c>
      <c r="AL59">
        <v>3</v>
      </c>
      <c r="AN59">
        <v>24</v>
      </c>
      <c r="AO59">
        <v>5</v>
      </c>
      <c r="AP59">
        <v>27</v>
      </c>
      <c r="AQ59">
        <v>52</v>
      </c>
      <c r="AS59">
        <v>2</v>
      </c>
      <c r="AZ59">
        <v>22</v>
      </c>
      <c r="BA59">
        <v>7</v>
      </c>
      <c r="BC59">
        <v>8</v>
      </c>
      <c r="BI59">
        <v>1</v>
      </c>
      <c r="BK59">
        <v>50</v>
      </c>
      <c r="BL59">
        <v>75</v>
      </c>
      <c r="BM59">
        <v>68</v>
      </c>
      <c r="BQ59">
        <v>4</v>
      </c>
      <c r="BR59">
        <v>9</v>
      </c>
      <c r="BV59">
        <v>18</v>
      </c>
      <c r="BW59">
        <v>8</v>
      </c>
      <c r="CA59">
        <v>7</v>
      </c>
      <c r="CB59">
        <v>4</v>
      </c>
      <c r="CC59">
        <v>6</v>
      </c>
    </row>
    <row r="60" spans="1:78" ht="12.75">
      <c r="A60" s="1" t="s">
        <v>20</v>
      </c>
      <c r="B60" s="36">
        <v>0.02</v>
      </c>
      <c r="C60" s="36">
        <v>0.12</v>
      </c>
      <c r="D60" s="36">
        <v>0.09</v>
      </c>
      <c r="E60" s="36">
        <v>0.25</v>
      </c>
      <c r="F60" s="37">
        <v>0.1982061645233721</v>
      </c>
      <c r="G60" s="37">
        <f t="shared" si="0"/>
        <v>0.6715027696229477</v>
      </c>
      <c r="H60" s="27">
        <v>0.03</v>
      </c>
      <c r="I60" s="27">
        <v>0.12</v>
      </c>
      <c r="J60" s="27">
        <v>0.1009693053311793</v>
      </c>
      <c r="K60" s="27">
        <v>0.5694529184462069</v>
      </c>
      <c r="L60" s="27">
        <v>2.2705771050141905</v>
      </c>
      <c r="M60" s="27">
        <v>0.9380172889461099</v>
      </c>
      <c r="N60" s="53">
        <f t="shared" si="3"/>
        <v>0.4901159941186081</v>
      </c>
      <c r="O60" s="84">
        <f t="shared" si="1"/>
        <v>10</v>
      </c>
      <c r="P60" s="84">
        <f>SUM(R60:IV60)</f>
        <v>30</v>
      </c>
      <c r="Q60" s="90">
        <f t="shared" si="2"/>
        <v>0.7298793337722356</v>
      </c>
      <c r="R60" s="20">
        <v>7</v>
      </c>
      <c r="S60" s="20"/>
      <c r="T60" s="20"/>
      <c r="U60" s="28">
        <v>5</v>
      </c>
      <c r="AA60">
        <v>1</v>
      </c>
      <c r="AI60">
        <v>5</v>
      </c>
      <c r="AS60">
        <v>1</v>
      </c>
      <c r="AU60">
        <v>4</v>
      </c>
      <c r="AZ60">
        <v>1</v>
      </c>
      <c r="BO60">
        <v>1</v>
      </c>
      <c r="BQ60">
        <v>2</v>
      </c>
      <c r="BZ60">
        <v>3</v>
      </c>
    </row>
    <row r="61" spans="1:65" ht="12.75">
      <c r="A61" s="1" t="s">
        <v>69</v>
      </c>
      <c r="B61" s="36">
        <v>0.11</v>
      </c>
      <c r="C61" s="36">
        <v>0.01</v>
      </c>
      <c r="D61" s="75" t="s">
        <v>196</v>
      </c>
      <c r="E61" s="36">
        <v>0.02</v>
      </c>
      <c r="F61" s="37">
        <v>0.027206164523372118</v>
      </c>
      <c r="G61" s="37">
        <f t="shared" si="0"/>
        <v>0.1356944347396575</v>
      </c>
      <c r="H61" s="27"/>
      <c r="I61" s="27"/>
      <c r="J61" s="27">
        <v>0.1009693053311793</v>
      </c>
      <c r="K61" s="27"/>
      <c r="L61" s="27">
        <v>0.5108798486281929</v>
      </c>
      <c r="M61" s="27">
        <v>0.20231745447857272</v>
      </c>
      <c r="N61" s="53">
        <f t="shared" si="3"/>
        <v>0.016337199803953605</v>
      </c>
      <c r="O61" s="84">
        <f t="shared" si="1"/>
        <v>1</v>
      </c>
      <c r="P61" s="84">
        <f>SUM(R61:IV61)</f>
        <v>1</v>
      </c>
      <c r="Q61" s="90">
        <f t="shared" si="2"/>
      </c>
      <c r="R61" s="20"/>
      <c r="S61" s="20"/>
      <c r="T61" s="20"/>
      <c r="U61" s="28"/>
      <c r="BM61">
        <v>1</v>
      </c>
    </row>
    <row r="62" spans="1:63" ht="12.75">
      <c r="A62" s="1" t="s">
        <v>21</v>
      </c>
      <c r="B62" s="36">
        <v>0.02</v>
      </c>
      <c r="C62" s="36">
        <v>0.07</v>
      </c>
      <c r="D62" s="37">
        <v>0.2</v>
      </c>
      <c r="E62" s="36">
        <v>0.24</v>
      </c>
      <c r="F62" s="37">
        <v>0.11100000000000003</v>
      </c>
      <c r="G62" s="37">
        <f t="shared" si="0"/>
        <v>0.04954084452407947</v>
      </c>
      <c r="H62" s="27">
        <v>0.07</v>
      </c>
      <c r="I62" s="27"/>
      <c r="J62" s="27"/>
      <c r="K62" s="27">
        <v>0.040675208460443354</v>
      </c>
      <c r="L62" s="27">
        <v>0.09460737937559127</v>
      </c>
      <c r="M62" s="27">
        <v>0.09196247930844215</v>
      </c>
      <c r="N62" s="53">
        <f t="shared" si="3"/>
        <v>0.09802319882372162</v>
      </c>
      <c r="O62" s="84">
        <f t="shared" si="1"/>
        <v>3</v>
      </c>
      <c r="P62" s="84">
        <f>SUM(R62:IV62)</f>
        <v>6</v>
      </c>
      <c r="Q62" s="90">
        <f t="shared" si="2"/>
      </c>
      <c r="R62" s="20">
        <v>2</v>
      </c>
      <c r="S62" s="20"/>
      <c r="T62" s="20"/>
      <c r="U62" s="28"/>
      <c r="BI62">
        <v>3</v>
      </c>
      <c r="BK62">
        <v>1</v>
      </c>
    </row>
    <row r="63" spans="1:21" ht="12.75">
      <c r="A63" s="1" t="s">
        <v>78</v>
      </c>
      <c r="B63" s="36"/>
      <c r="C63" s="36">
        <v>0.03</v>
      </c>
      <c r="D63" s="75" t="s">
        <v>196</v>
      </c>
      <c r="E63" s="36">
        <v>0.01</v>
      </c>
      <c r="F63" s="74" t="s">
        <v>196</v>
      </c>
      <c r="G63" s="37">
        <f t="shared" si="0"/>
        <v>0.00673128702207862</v>
      </c>
      <c r="H63" s="27"/>
      <c r="I63" s="27"/>
      <c r="J63" s="27">
        <v>0.04038772213247172</v>
      </c>
      <c r="K63" s="27"/>
      <c r="L63" s="27"/>
      <c r="M63" s="27"/>
      <c r="N63" s="53">
        <f t="shared" si="3"/>
        <v>0</v>
      </c>
      <c r="O63" s="84">
        <f t="shared" si="1"/>
        <v>0</v>
      </c>
      <c r="P63" s="84">
        <f>SUM(R63:IV63)</f>
        <v>0</v>
      </c>
      <c r="Q63" s="90">
        <f t="shared" si="2"/>
      </c>
      <c r="R63" s="20"/>
      <c r="S63" s="20"/>
      <c r="T63" s="20"/>
      <c r="U63" s="28"/>
    </row>
    <row r="64" spans="1:48" ht="12.75">
      <c r="A64" s="1" t="s">
        <v>22</v>
      </c>
      <c r="B64" s="36">
        <v>0.01</v>
      </c>
      <c r="C64" s="36">
        <v>0.02</v>
      </c>
      <c r="D64" s="36">
        <v>0.02</v>
      </c>
      <c r="E64" s="36">
        <v>0.02</v>
      </c>
      <c r="F64" s="37">
        <v>0.011000000000000001</v>
      </c>
      <c r="G64" s="37">
        <f t="shared" si="0"/>
        <v>0.006455016681985018</v>
      </c>
      <c r="H64" s="27"/>
      <c r="I64" s="27"/>
      <c r="J64" s="27"/>
      <c r="K64" s="27">
        <v>0.020337604230221677</v>
      </c>
      <c r="L64" s="27"/>
      <c r="M64" s="27">
        <v>0.01839249586168843</v>
      </c>
      <c r="N64" s="53">
        <f t="shared" si="3"/>
        <v>0.03267439960790721</v>
      </c>
      <c r="O64" s="95">
        <f t="shared" si="1"/>
        <v>2</v>
      </c>
      <c r="P64" s="95">
        <f>SUM(R64:IV64)</f>
        <v>2</v>
      </c>
      <c r="Q64" s="90">
        <f t="shared" si="2"/>
      </c>
      <c r="R64" s="20"/>
      <c r="S64" s="20"/>
      <c r="T64" s="20"/>
      <c r="U64" s="28"/>
      <c r="AC64">
        <v>1</v>
      </c>
      <c r="AV64">
        <v>1</v>
      </c>
    </row>
    <row r="65" spans="1:82" ht="12.75">
      <c r="A65" s="1" t="s">
        <v>70</v>
      </c>
      <c r="B65" s="36"/>
      <c r="C65" s="36">
        <v>0.01</v>
      </c>
      <c r="D65" s="36">
        <v>0.01</v>
      </c>
      <c r="E65" s="36">
        <v>0.01</v>
      </c>
      <c r="F65" s="37">
        <v>0.030041232904674427</v>
      </c>
      <c r="G65" s="37">
        <f t="shared" si="0"/>
        <v>0.03800613546941206</v>
      </c>
      <c r="H65" s="27">
        <v>0.15</v>
      </c>
      <c r="I65" s="27">
        <v>0.02</v>
      </c>
      <c r="J65" s="27">
        <v>0.02019386106623586</v>
      </c>
      <c r="K65" s="27"/>
      <c r="L65" s="27">
        <v>0.03784295175023651</v>
      </c>
      <c r="M65" s="27"/>
      <c r="N65" s="53">
        <f t="shared" si="3"/>
        <v>0.03267439960790721</v>
      </c>
      <c r="O65" s="84">
        <f t="shared" si="1"/>
        <v>2</v>
      </c>
      <c r="P65" s="84">
        <f>SUM(R65:IV65)</f>
        <v>2</v>
      </c>
      <c r="Q65" s="90">
        <f t="shared" si="2"/>
      </c>
      <c r="R65" s="20"/>
      <c r="S65" s="20"/>
      <c r="T65" s="20"/>
      <c r="U65" s="28"/>
      <c r="AD65">
        <v>1</v>
      </c>
      <c r="CD65">
        <v>1</v>
      </c>
    </row>
    <row r="66" spans="1:69" ht="12.75">
      <c r="A66" s="1" t="s">
        <v>23</v>
      </c>
      <c r="B66" s="36"/>
      <c r="C66" s="36">
        <v>0.01</v>
      </c>
      <c r="D66" s="36">
        <v>0.01</v>
      </c>
      <c r="E66" s="36">
        <v>0.02</v>
      </c>
      <c r="F66" s="37">
        <v>0.01</v>
      </c>
      <c r="G66" s="37">
        <f t="shared" si="0"/>
        <v>0.006660139689861645</v>
      </c>
      <c r="H66" s="27">
        <v>0.019623233908948195</v>
      </c>
      <c r="I66" s="27"/>
      <c r="J66" s="27"/>
      <c r="K66" s="27">
        <v>0.020337604230221677</v>
      </c>
      <c r="L66" s="27"/>
      <c r="M66" s="27"/>
      <c r="N66" s="53">
        <f t="shared" si="3"/>
        <v>0.016337199803953605</v>
      </c>
      <c r="O66" s="84">
        <f t="shared" si="1"/>
        <v>1</v>
      </c>
      <c r="P66" s="84">
        <f>SUM(R66:IV66)</f>
        <v>1</v>
      </c>
      <c r="Q66" s="90">
        <f t="shared" si="2"/>
      </c>
      <c r="R66" s="20"/>
      <c r="S66" s="20"/>
      <c r="T66" s="20"/>
      <c r="U66" s="28"/>
      <c r="BQ66">
        <v>1</v>
      </c>
    </row>
    <row r="67" spans="1:21" ht="12.75">
      <c r="A67" s="1" t="s">
        <v>192</v>
      </c>
      <c r="B67" s="36"/>
      <c r="C67" s="75" t="s">
        <v>196</v>
      </c>
      <c r="D67" s="36">
        <v>0.01</v>
      </c>
      <c r="E67" s="36">
        <v>0.01</v>
      </c>
      <c r="F67" s="37"/>
      <c r="G67" s="37">
        <f t="shared" si="0"/>
        <v>0.01294192932783806</v>
      </c>
      <c r="H67" s="27"/>
      <c r="I67" s="27">
        <v>0.02</v>
      </c>
      <c r="J67" s="27"/>
      <c r="K67" s="27">
        <v>0.020337604230221677</v>
      </c>
      <c r="L67" s="27">
        <v>0.018921475875118256</v>
      </c>
      <c r="M67" s="27">
        <v>0.01839249586168843</v>
      </c>
      <c r="N67" s="53">
        <f>P67*10/$N$4</f>
        <v>0</v>
      </c>
      <c r="O67" s="84">
        <f t="shared" si="1"/>
        <v>0</v>
      </c>
      <c r="P67" s="84">
        <f>SUM(R67:IV67)</f>
        <v>0</v>
      </c>
      <c r="Q67" s="90">
        <f t="shared" si="2"/>
      </c>
      <c r="R67" s="20"/>
      <c r="S67" s="20"/>
      <c r="T67" s="20"/>
      <c r="U67" s="76"/>
    </row>
    <row r="68" spans="1:50" ht="12.75">
      <c r="A68" s="1" t="s">
        <v>146</v>
      </c>
      <c r="B68" s="36"/>
      <c r="C68" s="36"/>
      <c r="D68" s="75" t="s">
        <v>196</v>
      </c>
      <c r="E68" s="36"/>
      <c r="F68" s="74" t="s">
        <v>196</v>
      </c>
      <c r="G68" s="37">
        <f t="shared" si="0"/>
        <v>0.0033896007050369464</v>
      </c>
      <c r="H68" s="27"/>
      <c r="I68" s="27"/>
      <c r="J68" s="27"/>
      <c r="K68" s="27">
        <v>0.020337604230221677</v>
      </c>
      <c r="L68" s="27"/>
      <c r="M68" s="27"/>
      <c r="N68" s="53">
        <f>P68*10/$N$4</f>
        <v>0.016337199803953605</v>
      </c>
      <c r="O68" s="84">
        <f t="shared" si="1"/>
        <v>1</v>
      </c>
      <c r="P68" s="84">
        <f>SUM(R68:IV68)</f>
        <v>1</v>
      </c>
      <c r="Q68" s="90">
        <f t="shared" si="2"/>
      </c>
      <c r="R68" s="20"/>
      <c r="S68" s="20"/>
      <c r="T68" s="20"/>
      <c r="U68" s="28"/>
      <c r="AX68">
        <v>1</v>
      </c>
    </row>
    <row r="69" spans="1:77" ht="12.75">
      <c r="A69" s="1" t="s">
        <v>24</v>
      </c>
      <c r="B69" s="36">
        <v>0.06</v>
      </c>
      <c r="C69" s="36">
        <v>0.12</v>
      </c>
      <c r="D69" s="37">
        <v>0.3</v>
      </c>
      <c r="E69" s="36">
        <v>0.56</v>
      </c>
      <c r="F69" s="37">
        <v>0.5142369871402328</v>
      </c>
      <c r="G69" s="37">
        <f t="shared" si="0"/>
        <v>0.5848970485602808</v>
      </c>
      <c r="H69" s="27">
        <v>0.53</v>
      </c>
      <c r="I69" s="27">
        <v>0.65</v>
      </c>
      <c r="J69" s="27">
        <v>0.726978998384491</v>
      </c>
      <c r="K69" s="27">
        <v>0.6711409395973154</v>
      </c>
      <c r="L69" s="27">
        <v>0.41627246925260164</v>
      </c>
      <c r="M69" s="27">
        <v>0.514989884127276</v>
      </c>
      <c r="N69" s="53">
        <f t="shared" si="3"/>
        <v>0.5554647933344226</v>
      </c>
      <c r="O69" s="84">
        <f t="shared" si="1"/>
        <v>22</v>
      </c>
      <c r="P69" s="84">
        <f>SUM(R69:IV69)</f>
        <v>34</v>
      </c>
      <c r="Q69" s="90">
        <f t="shared" si="2"/>
        <v>0.9496795969507702</v>
      </c>
      <c r="R69" s="20"/>
      <c r="S69" s="20"/>
      <c r="T69" s="20"/>
      <c r="U69" s="28">
        <v>1</v>
      </c>
      <c r="V69" s="20">
        <v>1</v>
      </c>
      <c r="W69" s="20">
        <v>5</v>
      </c>
      <c r="X69" s="20"/>
      <c r="Y69" s="20"/>
      <c r="Z69" s="20"/>
      <c r="AA69" s="20"/>
      <c r="AD69">
        <v>1</v>
      </c>
      <c r="AE69">
        <v>2</v>
      </c>
      <c r="AG69">
        <v>1</v>
      </c>
      <c r="AI69">
        <v>1</v>
      </c>
      <c r="AQ69">
        <v>2</v>
      </c>
      <c r="AR69">
        <v>2</v>
      </c>
      <c r="AT69">
        <v>1</v>
      </c>
      <c r="AU69">
        <v>1</v>
      </c>
      <c r="AV69">
        <v>1</v>
      </c>
      <c r="AX69">
        <v>1</v>
      </c>
      <c r="BD69">
        <v>1</v>
      </c>
      <c r="BF69">
        <v>4</v>
      </c>
      <c r="BH69">
        <v>1</v>
      </c>
      <c r="BI69">
        <v>1</v>
      </c>
      <c r="BO69">
        <v>1</v>
      </c>
      <c r="BP69">
        <v>1</v>
      </c>
      <c r="BQ69">
        <v>1</v>
      </c>
      <c r="BW69">
        <v>1</v>
      </c>
      <c r="BY69">
        <v>3</v>
      </c>
    </row>
    <row r="70" spans="1:80" ht="12.75">
      <c r="A70" s="1" t="s">
        <v>25</v>
      </c>
      <c r="B70" s="36">
        <v>0.17</v>
      </c>
      <c r="C70" s="36">
        <v>0.34</v>
      </c>
      <c r="D70" s="36">
        <v>0.28</v>
      </c>
      <c r="E70" s="36">
        <v>0.57</v>
      </c>
      <c r="F70" s="37">
        <v>0.629566850377628</v>
      </c>
      <c r="G70" s="37">
        <f aca="true" t="shared" si="6" ref="G70:G131">(H70+I70+J70+K70+L70+M70)/6</f>
        <v>0.6876002201410238</v>
      </c>
      <c r="H70" s="27">
        <v>0.28</v>
      </c>
      <c r="I70" s="27">
        <v>0.31</v>
      </c>
      <c r="J70" s="27">
        <v>0.7067851373182551</v>
      </c>
      <c r="K70" s="27">
        <v>0.630465731136872</v>
      </c>
      <c r="L70" s="27">
        <v>1.0028382213812674</v>
      </c>
      <c r="M70" s="27">
        <v>1.195512231009748</v>
      </c>
      <c r="N70" s="53">
        <f t="shared" si="3"/>
        <v>1.1599411860807058</v>
      </c>
      <c r="O70" s="84">
        <f t="shared" si="1"/>
        <v>30</v>
      </c>
      <c r="P70" s="84">
        <f>SUM(R70:IV70)</f>
        <v>71</v>
      </c>
      <c r="Q70" s="90">
        <f aca="true" t="shared" si="7" ref="Q70:Q133">IF(COUNT(H70:M70)=0,"",IF(SUM(H70:M70)/COUNT($H$4:$M$4)&lt;0.1,"",IF(N70&lt;0.1,"",N70/(SUM(H70:M70)/COUNT($H$4:$M$4)))))</f>
        <v>1.686941266311414</v>
      </c>
      <c r="R70" s="20"/>
      <c r="S70" s="20">
        <v>4</v>
      </c>
      <c r="T70" s="20">
        <v>5</v>
      </c>
      <c r="U70" s="28">
        <v>5</v>
      </c>
      <c r="V70" s="20"/>
      <c r="W70" s="20">
        <v>2</v>
      </c>
      <c r="X70" s="20"/>
      <c r="Y70" s="20"/>
      <c r="Z70" s="20">
        <v>1</v>
      </c>
      <c r="AA70" s="20"/>
      <c r="AD70">
        <v>3</v>
      </c>
      <c r="AE70">
        <v>3</v>
      </c>
      <c r="AF70">
        <v>1</v>
      </c>
      <c r="AK70">
        <v>1</v>
      </c>
      <c r="AM70">
        <v>2</v>
      </c>
      <c r="AO70">
        <v>5</v>
      </c>
      <c r="AQ70">
        <v>8</v>
      </c>
      <c r="AR70">
        <v>2</v>
      </c>
      <c r="AS70">
        <v>2</v>
      </c>
      <c r="AT70">
        <v>2</v>
      </c>
      <c r="AU70">
        <v>3</v>
      </c>
      <c r="AV70">
        <v>2</v>
      </c>
      <c r="AW70">
        <v>1</v>
      </c>
      <c r="AX70">
        <v>1</v>
      </c>
      <c r="AY70">
        <v>1</v>
      </c>
      <c r="BC70">
        <v>1</v>
      </c>
      <c r="BF70">
        <v>3</v>
      </c>
      <c r="BG70">
        <v>1</v>
      </c>
      <c r="BJ70">
        <v>1</v>
      </c>
      <c r="BL70">
        <v>2</v>
      </c>
      <c r="BN70">
        <v>1</v>
      </c>
      <c r="BO70">
        <v>2</v>
      </c>
      <c r="BQ70">
        <v>3</v>
      </c>
      <c r="BZ70">
        <v>1</v>
      </c>
      <c r="CB70">
        <v>2</v>
      </c>
    </row>
    <row r="71" spans="1:83" ht="12.75">
      <c r="A71" s="1" t="s">
        <v>26</v>
      </c>
      <c r="B71" s="36">
        <v>1.45</v>
      </c>
      <c r="C71" s="36">
        <v>1.53</v>
      </c>
      <c r="D71" s="36">
        <v>1.79</v>
      </c>
      <c r="E71" s="37">
        <v>2.7</v>
      </c>
      <c r="F71" s="37">
        <v>4.996884262094305</v>
      </c>
      <c r="G71" s="37">
        <f t="shared" si="6"/>
        <v>7.710201244093849</v>
      </c>
      <c r="H71" s="27">
        <v>6.57</v>
      </c>
      <c r="I71" s="27">
        <v>7.8</v>
      </c>
      <c r="J71" s="27">
        <v>8.68336025848142</v>
      </c>
      <c r="K71" s="27">
        <v>11.836485661989016</v>
      </c>
      <c r="L71" s="27">
        <v>6.092715231788078</v>
      </c>
      <c r="M71" s="27">
        <v>5.27864631230458</v>
      </c>
      <c r="N71" s="53">
        <f t="shared" si="3"/>
        <v>8.691390295703318</v>
      </c>
      <c r="O71" s="84">
        <f t="shared" si="1"/>
        <v>62</v>
      </c>
      <c r="P71" s="84">
        <f>SUM(R71:IV71)</f>
        <v>532</v>
      </c>
      <c r="Q71" s="90">
        <f t="shared" si="7"/>
        <v>1.1272585527337664</v>
      </c>
      <c r="R71" s="20">
        <v>2</v>
      </c>
      <c r="S71" s="20">
        <v>24</v>
      </c>
      <c r="T71" s="20">
        <v>8</v>
      </c>
      <c r="U71" s="28">
        <v>13</v>
      </c>
      <c r="V71" s="20">
        <v>6</v>
      </c>
      <c r="W71" s="20">
        <v>12</v>
      </c>
      <c r="X71" s="20"/>
      <c r="Y71" s="20"/>
      <c r="Z71" s="20">
        <v>2</v>
      </c>
      <c r="AA71" s="20"/>
      <c r="AB71" s="20">
        <v>2</v>
      </c>
      <c r="AC71" s="20">
        <v>2</v>
      </c>
      <c r="AD71" s="20">
        <v>5</v>
      </c>
      <c r="AE71" s="20">
        <v>28</v>
      </c>
      <c r="AF71" s="20">
        <v>23</v>
      </c>
      <c r="AG71" s="20">
        <v>5</v>
      </c>
      <c r="AH71" s="20">
        <v>5</v>
      </c>
      <c r="AI71">
        <v>4</v>
      </c>
      <c r="AJ71" s="20">
        <v>2</v>
      </c>
      <c r="AK71" s="20">
        <v>2</v>
      </c>
      <c r="AL71" s="20">
        <v>10</v>
      </c>
      <c r="AM71" s="20">
        <v>9</v>
      </c>
      <c r="AN71" s="20">
        <v>26</v>
      </c>
      <c r="AO71" s="20">
        <v>56</v>
      </c>
      <c r="AP71" s="20">
        <v>4</v>
      </c>
      <c r="AQ71" s="20">
        <v>12</v>
      </c>
      <c r="AR71">
        <v>4</v>
      </c>
      <c r="AS71" s="20">
        <v>14</v>
      </c>
      <c r="AT71" s="20">
        <v>8</v>
      </c>
      <c r="AU71" s="20">
        <v>3</v>
      </c>
      <c r="AV71" s="20">
        <v>1</v>
      </c>
      <c r="AW71" s="20">
        <v>5</v>
      </c>
      <c r="AX71" s="20">
        <v>5</v>
      </c>
      <c r="AY71" s="20">
        <v>7</v>
      </c>
      <c r="AZ71" s="20">
        <v>16</v>
      </c>
      <c r="BA71">
        <v>6</v>
      </c>
      <c r="BB71">
        <v>7</v>
      </c>
      <c r="BC71">
        <v>11</v>
      </c>
      <c r="BD71">
        <v>20</v>
      </c>
      <c r="BE71">
        <v>2</v>
      </c>
      <c r="BF71">
        <v>6</v>
      </c>
      <c r="BG71">
        <v>5</v>
      </c>
      <c r="BH71">
        <v>3</v>
      </c>
      <c r="BI71">
        <v>2</v>
      </c>
      <c r="BJ71">
        <v>2</v>
      </c>
      <c r="BK71">
        <v>2</v>
      </c>
      <c r="BL71">
        <v>8</v>
      </c>
      <c r="BM71">
        <v>8</v>
      </c>
      <c r="BN71">
        <v>8</v>
      </c>
      <c r="BO71">
        <v>14</v>
      </c>
      <c r="BP71">
        <v>5</v>
      </c>
      <c r="BQ71">
        <v>17</v>
      </c>
      <c r="BR71">
        <v>5</v>
      </c>
      <c r="BS71">
        <v>7</v>
      </c>
      <c r="BT71">
        <v>3</v>
      </c>
      <c r="BU71">
        <v>3</v>
      </c>
      <c r="BV71">
        <v>2</v>
      </c>
      <c r="BW71">
        <v>8</v>
      </c>
      <c r="BX71">
        <v>12</v>
      </c>
      <c r="BY71">
        <v>17</v>
      </c>
      <c r="BZ71">
        <v>3</v>
      </c>
      <c r="CA71">
        <v>2</v>
      </c>
      <c r="CB71">
        <v>12</v>
      </c>
      <c r="CC71">
        <v>5</v>
      </c>
      <c r="CE71">
        <v>2</v>
      </c>
    </row>
    <row r="72" spans="1:32" ht="12.75">
      <c r="A72" s="1" t="s">
        <v>164</v>
      </c>
      <c r="B72" s="36"/>
      <c r="C72" s="75" t="s">
        <v>196</v>
      </c>
      <c r="D72" s="75" t="s">
        <v>196</v>
      </c>
      <c r="E72" s="37"/>
      <c r="F72" s="74" t="s">
        <v>196</v>
      </c>
      <c r="G72" s="37">
        <f t="shared" si="6"/>
        <v>0.0033896007050369464</v>
      </c>
      <c r="H72" s="27"/>
      <c r="I72" s="27"/>
      <c r="J72" s="27"/>
      <c r="K72" s="27">
        <v>0.020337604230221677</v>
      </c>
      <c r="L72" s="27"/>
      <c r="M72" s="27"/>
      <c r="N72" s="53">
        <f>P72*10/$N$4</f>
        <v>0.03267439960790721</v>
      </c>
      <c r="O72" s="95">
        <f t="shared" si="1"/>
        <v>2</v>
      </c>
      <c r="P72" s="95">
        <f>SUM(R72:IV72)</f>
        <v>2</v>
      </c>
      <c r="Q72" s="90">
        <f t="shared" si="7"/>
      </c>
      <c r="R72" s="20">
        <v>1</v>
      </c>
      <c r="S72" s="20"/>
      <c r="T72" s="20"/>
      <c r="U72" s="28">
        <v>1</v>
      </c>
      <c r="V72" s="20"/>
      <c r="W72" s="20"/>
      <c r="X72" s="20"/>
      <c r="Y72" s="20"/>
      <c r="Z72" s="20"/>
      <c r="AA72" s="20"/>
      <c r="AF72" s="20"/>
    </row>
    <row r="73" spans="1:67" ht="12.75">
      <c r="A73" s="1" t="s">
        <v>77</v>
      </c>
      <c r="B73" s="36">
        <v>0.02</v>
      </c>
      <c r="C73" s="36">
        <v>0.04</v>
      </c>
      <c r="D73" s="36">
        <v>0.02</v>
      </c>
      <c r="E73" s="36">
        <v>0.04</v>
      </c>
      <c r="F73" s="37">
        <v>0.06612369871402328</v>
      </c>
      <c r="G73" s="37">
        <f t="shared" si="6"/>
        <v>0.07872269331056152</v>
      </c>
      <c r="H73" s="27">
        <v>0.11773940345368916</v>
      </c>
      <c r="I73" s="27">
        <v>0.08</v>
      </c>
      <c r="J73" s="27">
        <v>0.08077544426494344</v>
      </c>
      <c r="K73" s="27">
        <v>0.08135041692088671</v>
      </c>
      <c r="L73" s="27">
        <v>0.07568590350047302</v>
      </c>
      <c r="M73" s="27">
        <v>0.03678499172337686</v>
      </c>
      <c r="N73" s="53">
        <f t="shared" si="3"/>
        <v>0.04901159941186081</v>
      </c>
      <c r="O73" s="84">
        <f t="shared" si="1"/>
        <v>3</v>
      </c>
      <c r="P73" s="84">
        <f>SUM(R73:IV73)</f>
        <v>3</v>
      </c>
      <c r="Q73" s="90">
        <f t="shared" si="7"/>
      </c>
      <c r="R73" s="20"/>
      <c r="S73" s="20"/>
      <c r="T73" s="20">
        <v>1</v>
      </c>
      <c r="U73" s="28">
        <v>1</v>
      </c>
      <c r="BO73">
        <v>1</v>
      </c>
    </row>
    <row r="74" spans="1:78" ht="12.75">
      <c r="A74" s="1" t="s">
        <v>89</v>
      </c>
      <c r="B74" s="36"/>
      <c r="C74" s="36">
        <v>0.02</v>
      </c>
      <c r="D74" s="36">
        <v>0.01</v>
      </c>
      <c r="E74" s="36">
        <v>0.01</v>
      </c>
      <c r="F74" s="37">
        <v>0.012041232904674423</v>
      </c>
      <c r="G74" s="37">
        <f t="shared" si="6"/>
        <v>0.013002621628439437</v>
      </c>
      <c r="H74" s="27">
        <v>0.019623233908948195</v>
      </c>
      <c r="I74" s="27">
        <v>0.04</v>
      </c>
      <c r="J74" s="27"/>
      <c r="K74" s="27"/>
      <c r="L74" s="27"/>
      <c r="M74" s="27">
        <v>0.01839249586168843</v>
      </c>
      <c r="N74" s="53">
        <f t="shared" si="3"/>
        <v>0.04901159941186081</v>
      </c>
      <c r="O74" s="84">
        <f t="shared" si="1"/>
        <v>3</v>
      </c>
      <c r="P74" s="84">
        <f>SUM(R74:IV74)</f>
        <v>3</v>
      </c>
      <c r="Q74" s="90">
        <f t="shared" si="7"/>
      </c>
      <c r="R74" s="20">
        <v>1</v>
      </c>
      <c r="S74" s="20"/>
      <c r="T74" s="20"/>
      <c r="U74" s="28">
        <v>1</v>
      </c>
      <c r="BZ74">
        <v>1</v>
      </c>
    </row>
    <row r="75" spans="1:78" ht="12.75">
      <c r="A75" s="1" t="s">
        <v>71</v>
      </c>
      <c r="B75" s="36">
        <v>0.41</v>
      </c>
      <c r="C75" s="36">
        <v>1.35</v>
      </c>
      <c r="D75" s="37">
        <v>0.09</v>
      </c>
      <c r="E75" s="36">
        <v>0.65</v>
      </c>
      <c r="F75" s="37">
        <v>0.127</v>
      </c>
      <c r="G75" s="37">
        <f t="shared" si="6"/>
        <v>0.8870296212215729</v>
      </c>
      <c r="H75" s="27"/>
      <c r="I75" s="27">
        <v>0.08</v>
      </c>
      <c r="J75" s="27"/>
      <c r="K75" s="27">
        <v>0.020337604230221677</v>
      </c>
      <c r="L75" s="27">
        <v>2.5733207190160825</v>
      </c>
      <c r="M75" s="27">
        <v>2.648519404083134</v>
      </c>
      <c r="N75" s="53">
        <f t="shared" si="3"/>
        <v>0.08168599901976803</v>
      </c>
      <c r="O75" s="84">
        <f aca="true" t="shared" si="8" ref="O75:O131">COUNT(R75:CE75)</f>
        <v>2</v>
      </c>
      <c r="P75" s="84">
        <f>SUM(R75:IV75)</f>
        <v>5</v>
      </c>
      <c r="Q75" s="90">
        <f t="shared" si="7"/>
      </c>
      <c r="R75" s="20"/>
      <c r="S75" s="20"/>
      <c r="T75" s="20"/>
      <c r="U75" s="28"/>
      <c r="AA75">
        <v>4</v>
      </c>
      <c r="BZ75">
        <v>1</v>
      </c>
    </row>
    <row r="76" spans="1:27" ht="12.75">
      <c r="A76" s="1" t="s">
        <v>281</v>
      </c>
      <c r="B76" s="36"/>
      <c r="C76" s="36"/>
      <c r="D76" s="37"/>
      <c r="E76" s="36"/>
      <c r="F76" s="37"/>
      <c r="G76" s="37">
        <f t="shared" si="6"/>
        <v>0</v>
      </c>
      <c r="H76" s="27"/>
      <c r="I76" s="27"/>
      <c r="J76" s="27"/>
      <c r="K76" s="27"/>
      <c r="L76" s="27"/>
      <c r="M76" s="27"/>
      <c r="N76" s="53">
        <f>P76*10/$N$4</f>
        <v>0.03267439960790721</v>
      </c>
      <c r="O76" s="84">
        <f>COUNT(R76:CE76)</f>
        <v>1</v>
      </c>
      <c r="P76" s="84">
        <f>SUM(R76:IV76)</f>
        <v>2</v>
      </c>
      <c r="Q76" s="90">
        <f>IF(COUNT(H76:M76)=0,"",IF(SUM(H76:M76)/COUNT($H$4:$M$4)&lt;0.1,"",IF(N76&lt;0.1,"",N76/(SUM(H76:M76)/COUNT($H$4:$M$4)))))</f>
      </c>
      <c r="R76" s="20"/>
      <c r="S76" s="20"/>
      <c r="T76" s="20"/>
      <c r="U76" s="28"/>
      <c r="AA76">
        <v>2</v>
      </c>
    </row>
    <row r="77" spans="1:27" ht="12.75">
      <c r="A77" s="1" t="s">
        <v>94</v>
      </c>
      <c r="B77" s="36"/>
      <c r="C77" s="36">
        <v>0.01</v>
      </c>
      <c r="D77" s="75" t="s">
        <v>196</v>
      </c>
      <c r="E77" s="36">
        <v>0.04</v>
      </c>
      <c r="F77" s="37">
        <v>0.008</v>
      </c>
      <c r="G77" s="37">
        <f t="shared" si="6"/>
        <v>0</v>
      </c>
      <c r="H77" s="27"/>
      <c r="I77" s="27"/>
      <c r="J77" s="27"/>
      <c r="K77" s="27"/>
      <c r="L77" s="27"/>
      <c r="M77" s="27"/>
      <c r="N77" s="53">
        <f t="shared" si="3"/>
        <v>0</v>
      </c>
      <c r="O77" s="84">
        <f t="shared" si="8"/>
        <v>0</v>
      </c>
      <c r="P77" s="84">
        <f>SUM(R77:IV77)</f>
        <v>0</v>
      </c>
      <c r="Q77" s="90">
        <f t="shared" si="7"/>
      </c>
      <c r="R77" s="20"/>
      <c r="S77" s="20"/>
      <c r="T77" s="20"/>
      <c r="U77" s="28"/>
      <c r="V77" s="21"/>
      <c r="W77" s="21"/>
      <c r="X77" s="21"/>
      <c r="Y77" s="21"/>
      <c r="Z77" s="21"/>
      <c r="AA77" s="21"/>
    </row>
    <row r="78" spans="1:27" ht="12.75">
      <c r="A78" s="1" t="s">
        <v>226</v>
      </c>
      <c r="B78" s="36"/>
      <c r="C78" s="36"/>
      <c r="D78" s="75"/>
      <c r="E78" s="36"/>
      <c r="F78" s="37"/>
      <c r="G78" s="37">
        <f t="shared" si="6"/>
        <v>0.010168802115110839</v>
      </c>
      <c r="H78" s="27"/>
      <c r="I78" s="27"/>
      <c r="J78" s="27"/>
      <c r="K78" s="27">
        <v>0.06101281269066503</v>
      </c>
      <c r="L78" s="27"/>
      <c r="M78" s="27"/>
      <c r="N78" s="53">
        <f>P78*10/$N$4</f>
        <v>0</v>
      </c>
      <c r="O78" s="84">
        <f>COUNT(R78:CE78)</f>
        <v>0</v>
      </c>
      <c r="P78" s="84">
        <f>SUM(R78:IV78)</f>
        <v>0</v>
      </c>
      <c r="Q78" s="90">
        <f t="shared" si="7"/>
      </c>
      <c r="R78" s="20"/>
      <c r="S78" s="20"/>
      <c r="T78" s="20"/>
      <c r="U78" s="28"/>
      <c r="V78" s="21"/>
      <c r="W78" s="21"/>
      <c r="X78" s="21"/>
      <c r="Y78" s="21"/>
      <c r="Z78" s="21"/>
      <c r="AA78" s="21"/>
    </row>
    <row r="79" spans="1:27" ht="12.75">
      <c r="A79" s="1" t="s">
        <v>202</v>
      </c>
      <c r="B79" s="36"/>
      <c r="C79" s="36"/>
      <c r="D79" s="71"/>
      <c r="E79" s="36"/>
      <c r="F79" s="74" t="s">
        <v>196</v>
      </c>
      <c r="G79" s="37">
        <f t="shared" si="6"/>
        <v>0.006130831953896143</v>
      </c>
      <c r="H79" s="27"/>
      <c r="I79" s="27"/>
      <c r="J79" s="27"/>
      <c r="K79" s="27"/>
      <c r="L79" s="27"/>
      <c r="M79" s="27">
        <v>0.03678499172337686</v>
      </c>
      <c r="N79" s="53">
        <f>P79*10/$N$4</f>
        <v>0</v>
      </c>
      <c r="O79" s="84">
        <f t="shared" si="8"/>
        <v>0</v>
      </c>
      <c r="P79" s="84">
        <f>SUM(R79:IV79)</f>
        <v>0</v>
      </c>
      <c r="Q79" s="90">
        <f t="shared" si="7"/>
      </c>
      <c r="R79" s="20"/>
      <c r="S79" s="20"/>
      <c r="T79" s="20"/>
      <c r="U79" s="28"/>
      <c r="V79" s="21"/>
      <c r="W79" s="21"/>
      <c r="X79" s="21"/>
      <c r="Y79" s="21"/>
      <c r="Z79" s="21"/>
      <c r="AA79" s="21"/>
    </row>
    <row r="80" spans="1:27" ht="12.75">
      <c r="A80" s="1" t="s">
        <v>27</v>
      </c>
      <c r="B80" s="36">
        <v>0.01</v>
      </c>
      <c r="C80" s="37">
        <v>0.84</v>
      </c>
      <c r="D80" s="36">
        <v>1.51</v>
      </c>
      <c r="E80" s="36">
        <v>4.52</v>
      </c>
      <c r="F80" s="37">
        <v>5.670865890998162</v>
      </c>
      <c r="G80" s="37">
        <f t="shared" si="6"/>
        <v>5.62558520538639</v>
      </c>
      <c r="H80" s="27">
        <v>12.92</v>
      </c>
      <c r="I80" s="27">
        <v>1.08</v>
      </c>
      <c r="J80" s="27"/>
      <c r="K80" s="27">
        <v>1.0982306284319705</v>
      </c>
      <c r="L80" s="27">
        <v>0.18921475875118254</v>
      </c>
      <c r="M80" s="27">
        <v>18.466065845135184</v>
      </c>
      <c r="N80" s="53">
        <f t="shared" si="3"/>
        <v>0.947557588629309</v>
      </c>
      <c r="O80" s="84">
        <f t="shared" si="8"/>
        <v>1</v>
      </c>
      <c r="P80" s="84">
        <f>SUM(R80:IV80)</f>
        <v>58</v>
      </c>
      <c r="Q80" s="90">
        <f t="shared" si="7"/>
        <v>0.16843715880830334</v>
      </c>
      <c r="R80" s="20"/>
      <c r="S80" s="20"/>
      <c r="T80" s="20"/>
      <c r="U80" s="28"/>
      <c r="V80" s="20"/>
      <c r="W80" s="20"/>
      <c r="X80" s="20"/>
      <c r="Y80" s="20"/>
      <c r="Z80" s="20"/>
      <c r="AA80" s="20">
        <v>58</v>
      </c>
    </row>
    <row r="81" spans="1:72" ht="12.75">
      <c r="A81" s="1" t="s">
        <v>28</v>
      </c>
      <c r="B81" s="36">
        <v>0.16</v>
      </c>
      <c r="C81" s="37">
        <v>0.1</v>
      </c>
      <c r="D81" s="36">
        <v>0.16</v>
      </c>
      <c r="E81" s="36">
        <v>0.09</v>
      </c>
      <c r="F81" s="37">
        <v>0.11157726066544194</v>
      </c>
      <c r="G81" s="37">
        <f t="shared" si="6"/>
        <v>0.036340297230421294</v>
      </c>
      <c r="H81" s="27">
        <v>0.02</v>
      </c>
      <c r="I81" s="27">
        <v>0.06</v>
      </c>
      <c r="J81" s="27">
        <v>0.06058158319870758</v>
      </c>
      <c r="K81" s="27">
        <v>0.040675208460443354</v>
      </c>
      <c r="L81" s="27"/>
      <c r="M81" s="27">
        <v>0.03678499172337686</v>
      </c>
      <c r="N81" s="53">
        <f t="shared" si="3"/>
        <v>0.13069759843162884</v>
      </c>
      <c r="O81" s="84">
        <f t="shared" si="8"/>
        <v>5</v>
      </c>
      <c r="P81" s="84">
        <f>SUM(R81:IV81)</f>
        <v>8</v>
      </c>
      <c r="Q81" s="90">
        <f t="shared" si="7"/>
      </c>
      <c r="R81" s="20"/>
      <c r="S81" s="20"/>
      <c r="T81" s="20"/>
      <c r="U81" s="28"/>
      <c r="V81" s="21"/>
      <c r="W81" s="21"/>
      <c r="X81" s="21"/>
      <c r="Y81" s="21"/>
      <c r="Z81" s="21"/>
      <c r="AA81" s="21"/>
      <c r="AF81">
        <v>2</v>
      </c>
      <c r="AL81">
        <v>2</v>
      </c>
      <c r="AN81">
        <v>2</v>
      </c>
      <c r="AT81">
        <v>1</v>
      </c>
      <c r="BT81">
        <v>1</v>
      </c>
    </row>
    <row r="82" spans="1:75" ht="12.75">
      <c r="A82" s="1" t="s">
        <v>29</v>
      </c>
      <c r="B82" s="36"/>
      <c r="C82" s="75" t="s">
        <v>196</v>
      </c>
      <c r="D82" s="36"/>
      <c r="E82" s="36">
        <v>0.01</v>
      </c>
      <c r="F82" s="37">
        <v>0.011082465809348848</v>
      </c>
      <c r="G82" s="37">
        <f t="shared" si="6"/>
        <v>0.04088332646265725</v>
      </c>
      <c r="H82" s="27">
        <v>0.02</v>
      </c>
      <c r="I82" s="27"/>
      <c r="J82" s="27"/>
      <c r="K82" s="27">
        <v>0.020337604230221677</v>
      </c>
      <c r="L82" s="27">
        <v>0.09460737937559127</v>
      </c>
      <c r="M82" s="27">
        <v>0.11035497517013058</v>
      </c>
      <c r="N82" s="53">
        <f t="shared" si="3"/>
        <v>0.06534879921581442</v>
      </c>
      <c r="O82" s="84">
        <f t="shared" si="8"/>
        <v>2</v>
      </c>
      <c r="P82" s="84">
        <f>SUM(R82:IV82)</f>
        <v>4</v>
      </c>
      <c r="Q82" s="90">
        <f t="shared" si="7"/>
      </c>
      <c r="R82" s="20"/>
      <c r="S82" s="20"/>
      <c r="T82" s="20"/>
      <c r="U82" s="76"/>
      <c r="V82" s="21"/>
      <c r="W82" s="21"/>
      <c r="X82" s="21"/>
      <c r="Y82" s="21"/>
      <c r="Z82" s="21"/>
      <c r="AA82" s="21">
        <v>3</v>
      </c>
      <c r="BW82">
        <v>1</v>
      </c>
    </row>
    <row r="83" spans="1:27" ht="12.75">
      <c r="A83" s="1" t="s">
        <v>203</v>
      </c>
      <c r="B83" s="36"/>
      <c r="C83" s="71"/>
      <c r="D83" s="36">
        <v>0.01</v>
      </c>
      <c r="E83" s="75" t="s">
        <v>196</v>
      </c>
      <c r="F83" s="37"/>
      <c r="G83" s="37">
        <f t="shared" si="6"/>
        <v>0.0030654159769480716</v>
      </c>
      <c r="H83" s="27"/>
      <c r="I83" s="27"/>
      <c r="J83" s="27"/>
      <c r="K83" s="27"/>
      <c r="L83" s="27"/>
      <c r="M83" s="27">
        <v>0.01839249586168843</v>
      </c>
      <c r="N83" s="53">
        <f>P83*10/$N$4</f>
        <v>0</v>
      </c>
      <c r="O83" s="84">
        <f t="shared" si="8"/>
        <v>0</v>
      </c>
      <c r="P83" s="84">
        <f>SUM(R83:IV83)</f>
        <v>0</v>
      </c>
      <c r="Q83" s="90">
        <f t="shared" si="7"/>
      </c>
      <c r="R83" s="20"/>
      <c r="S83" s="20"/>
      <c r="T83" s="20"/>
      <c r="U83" s="28"/>
      <c r="V83" s="21"/>
      <c r="W83" s="21"/>
      <c r="X83" s="21"/>
      <c r="Y83" s="21"/>
      <c r="Z83" s="21"/>
      <c r="AA83" s="21"/>
    </row>
    <row r="84" spans="1:27" ht="12.75">
      <c r="A84" s="1" t="s">
        <v>30</v>
      </c>
      <c r="B84" s="36"/>
      <c r="C84" s="36"/>
      <c r="D84" s="75" t="s">
        <v>196</v>
      </c>
      <c r="E84" s="36">
        <v>0.01</v>
      </c>
      <c r="F84" s="37">
        <v>0.01508246580934885</v>
      </c>
      <c r="G84" s="37">
        <f t="shared" si="6"/>
        <v>0.027022629379442654</v>
      </c>
      <c r="H84" s="27">
        <v>0.03</v>
      </c>
      <c r="I84" s="27"/>
      <c r="J84" s="27">
        <v>0.02019386106623586</v>
      </c>
      <c r="K84" s="27"/>
      <c r="L84" s="27">
        <v>0.05676442762535477</v>
      </c>
      <c r="M84" s="27">
        <v>0.05517748758506529</v>
      </c>
      <c r="N84" s="53">
        <f t="shared" si="3"/>
        <v>0.016337199803953605</v>
      </c>
      <c r="O84" s="84">
        <f t="shared" si="8"/>
        <v>1</v>
      </c>
      <c r="P84" s="84">
        <f>SUM(R84:IV84)</f>
        <v>1</v>
      </c>
      <c r="Q84" s="90">
        <f t="shared" si="7"/>
      </c>
      <c r="R84" s="20"/>
      <c r="S84" s="20"/>
      <c r="T84" s="20"/>
      <c r="U84" s="28"/>
      <c r="V84" s="21"/>
      <c r="W84" s="21"/>
      <c r="X84" s="21"/>
      <c r="Y84" s="21"/>
      <c r="Z84" s="21"/>
      <c r="AA84" s="21">
        <v>1</v>
      </c>
    </row>
    <row r="85" spans="1:81" ht="12.75">
      <c r="A85" s="1" t="s">
        <v>31</v>
      </c>
      <c r="B85" s="37">
        <v>0.7</v>
      </c>
      <c r="C85" s="36">
        <v>0.29</v>
      </c>
      <c r="D85" s="37">
        <v>0.3</v>
      </c>
      <c r="E85" s="36">
        <v>1.14</v>
      </c>
      <c r="F85" s="37">
        <v>2.8976276791181874</v>
      </c>
      <c r="G85" s="37">
        <f t="shared" si="6"/>
        <v>5.787294456176226</v>
      </c>
      <c r="H85" s="27">
        <v>4.5</v>
      </c>
      <c r="I85" s="27">
        <v>3.22</v>
      </c>
      <c r="J85" s="27">
        <v>5.694668820678513</v>
      </c>
      <c r="K85" s="27">
        <v>6.121618873296725</v>
      </c>
      <c r="L85" s="27">
        <v>5.75212866603595</v>
      </c>
      <c r="M85" s="27">
        <v>9.435350377046165</v>
      </c>
      <c r="N85" s="53">
        <f t="shared" si="3"/>
        <v>6.306159124326092</v>
      </c>
      <c r="O85" s="84">
        <f t="shared" si="8"/>
        <v>52</v>
      </c>
      <c r="P85" s="84">
        <f>SUM(R85:IV85)</f>
        <v>386</v>
      </c>
      <c r="Q85" s="90">
        <f t="shared" si="7"/>
        <v>1.0896558265833756</v>
      </c>
      <c r="R85" s="20">
        <v>2</v>
      </c>
      <c r="S85" s="20">
        <v>2</v>
      </c>
      <c r="T85" s="20">
        <v>3</v>
      </c>
      <c r="U85" s="28">
        <v>2</v>
      </c>
      <c r="V85" s="20">
        <v>21</v>
      </c>
      <c r="W85" s="20">
        <v>18</v>
      </c>
      <c r="X85" s="20">
        <v>4</v>
      </c>
      <c r="Y85" s="20">
        <v>3</v>
      </c>
      <c r="Z85" s="20"/>
      <c r="AA85" s="20">
        <v>6</v>
      </c>
      <c r="AB85" s="20"/>
      <c r="AC85" s="20"/>
      <c r="AD85" s="20"/>
      <c r="AE85" s="20">
        <v>4</v>
      </c>
      <c r="AF85" s="20">
        <v>2</v>
      </c>
      <c r="AG85">
        <v>27</v>
      </c>
      <c r="AH85" s="20">
        <v>14</v>
      </c>
      <c r="AJ85" s="20">
        <v>2</v>
      </c>
      <c r="AL85">
        <v>11</v>
      </c>
      <c r="AM85">
        <v>7</v>
      </c>
      <c r="AN85">
        <v>7</v>
      </c>
      <c r="AO85">
        <v>2</v>
      </c>
      <c r="AP85">
        <v>10</v>
      </c>
      <c r="AR85">
        <v>1</v>
      </c>
      <c r="AS85">
        <v>2</v>
      </c>
      <c r="AT85">
        <v>4</v>
      </c>
      <c r="AU85">
        <v>2</v>
      </c>
      <c r="AW85">
        <v>2</v>
      </c>
      <c r="AX85">
        <v>3</v>
      </c>
      <c r="AY85">
        <v>3</v>
      </c>
      <c r="AZ85">
        <v>25</v>
      </c>
      <c r="BA85">
        <v>23</v>
      </c>
      <c r="BB85">
        <v>24</v>
      </c>
      <c r="BC85">
        <v>7</v>
      </c>
      <c r="BD85">
        <v>4</v>
      </c>
      <c r="BE85">
        <v>1</v>
      </c>
      <c r="BF85">
        <v>2</v>
      </c>
      <c r="BH85">
        <v>2</v>
      </c>
      <c r="BK85">
        <v>5</v>
      </c>
      <c r="BL85">
        <v>1</v>
      </c>
      <c r="BM85">
        <v>1</v>
      </c>
      <c r="BN85">
        <v>6</v>
      </c>
      <c r="BO85">
        <v>10</v>
      </c>
      <c r="BP85">
        <v>3</v>
      </c>
      <c r="BQ85">
        <v>10</v>
      </c>
      <c r="BR85">
        <v>20</v>
      </c>
      <c r="BS85">
        <v>6</v>
      </c>
      <c r="BT85">
        <v>13</v>
      </c>
      <c r="BU85">
        <v>15</v>
      </c>
      <c r="BV85">
        <v>7</v>
      </c>
      <c r="BW85">
        <v>1</v>
      </c>
      <c r="BX85">
        <v>7</v>
      </c>
      <c r="BY85">
        <v>21</v>
      </c>
      <c r="BZ85">
        <v>2</v>
      </c>
      <c r="CA85">
        <v>2</v>
      </c>
      <c r="CC85">
        <v>4</v>
      </c>
    </row>
    <row r="86" spans="1:44" ht="12.75">
      <c r="A86" s="1" t="s">
        <v>32</v>
      </c>
      <c r="B86" s="36">
        <v>0.04</v>
      </c>
      <c r="C86" s="36">
        <v>0.17</v>
      </c>
      <c r="D86" s="36">
        <v>0.21</v>
      </c>
      <c r="E86" s="36">
        <v>1.77</v>
      </c>
      <c r="F86" s="37">
        <v>8.240525617472954</v>
      </c>
      <c r="G86" s="37">
        <f t="shared" si="6"/>
        <v>1.7232125134690695</v>
      </c>
      <c r="H86" s="27">
        <v>0.61</v>
      </c>
      <c r="I86" s="27">
        <v>0.1</v>
      </c>
      <c r="J86" s="27">
        <v>0.6260096930533117</v>
      </c>
      <c r="K86" s="27">
        <v>0.16270083384177342</v>
      </c>
      <c r="L86" s="27">
        <v>0.43519394512771986</v>
      </c>
      <c r="M86" s="27">
        <v>8.405370608791612</v>
      </c>
      <c r="N86" s="53">
        <f t="shared" si="3"/>
        <v>0.2613951968632577</v>
      </c>
      <c r="O86" s="84">
        <f t="shared" si="8"/>
        <v>2</v>
      </c>
      <c r="P86" s="84">
        <f>SUM(R86:IV86)</f>
        <v>16</v>
      </c>
      <c r="Q86" s="90">
        <f t="shared" si="7"/>
        <v>0.1516906329429052</v>
      </c>
      <c r="R86" s="20"/>
      <c r="S86" s="20"/>
      <c r="T86" s="20"/>
      <c r="U86" s="28"/>
      <c r="V86" s="20"/>
      <c r="W86" s="20"/>
      <c r="X86" s="20"/>
      <c r="Y86" s="20"/>
      <c r="Z86" s="20"/>
      <c r="AA86" s="20">
        <v>12</v>
      </c>
      <c r="AR86">
        <v>4</v>
      </c>
    </row>
    <row r="87" spans="1:27" ht="12.75">
      <c r="A87" s="1" t="s">
        <v>33</v>
      </c>
      <c r="B87" s="36"/>
      <c r="C87" s="36"/>
      <c r="D87" s="36"/>
      <c r="E87" s="36"/>
      <c r="F87" s="74" t="s">
        <v>196</v>
      </c>
      <c r="G87" s="37">
        <f t="shared" si="6"/>
        <v>0</v>
      </c>
      <c r="H87" s="27"/>
      <c r="I87" s="27"/>
      <c r="J87" s="27"/>
      <c r="K87" s="27"/>
      <c r="L87" s="27"/>
      <c r="M87" s="27"/>
      <c r="N87" s="53">
        <f t="shared" si="3"/>
        <v>0</v>
      </c>
      <c r="O87" s="84">
        <f t="shared" si="8"/>
        <v>0</v>
      </c>
      <c r="P87" s="84">
        <f>SUM(R87:IV87)</f>
        <v>0</v>
      </c>
      <c r="Q87" s="90">
        <f t="shared" si="7"/>
      </c>
      <c r="R87" s="20"/>
      <c r="S87" s="20"/>
      <c r="T87" s="20"/>
      <c r="U87" s="28"/>
      <c r="V87" s="21"/>
      <c r="W87" s="21"/>
      <c r="X87" s="21"/>
      <c r="Y87" s="21"/>
      <c r="Z87" s="21"/>
      <c r="AA87" s="21"/>
    </row>
    <row r="88" spans="1:27" ht="12.75">
      <c r="A88" s="1" t="s">
        <v>246</v>
      </c>
      <c r="B88" s="36"/>
      <c r="C88" s="36"/>
      <c r="D88" s="36"/>
      <c r="E88" s="36"/>
      <c r="F88" s="74"/>
      <c r="G88" s="37">
        <f t="shared" si="6"/>
        <v>0.0030654159769480716</v>
      </c>
      <c r="H88" s="27"/>
      <c r="I88" s="27"/>
      <c r="J88" s="27"/>
      <c r="K88" s="27"/>
      <c r="L88" s="27"/>
      <c r="M88" s="27">
        <v>0.01839249586168843</v>
      </c>
      <c r="N88" s="53">
        <f>P88*10/$N$4</f>
        <v>0</v>
      </c>
      <c r="O88" s="84">
        <f>COUNT(R88:CE88)</f>
        <v>0</v>
      </c>
      <c r="P88" s="84">
        <f>SUM(R88:IV88)</f>
        <v>0</v>
      </c>
      <c r="Q88" s="90">
        <f t="shared" si="7"/>
      </c>
      <c r="R88" s="20"/>
      <c r="S88" s="20"/>
      <c r="T88" s="20"/>
      <c r="U88" s="28"/>
      <c r="V88" s="21"/>
      <c r="W88" s="21"/>
      <c r="X88" s="21"/>
      <c r="Y88" s="21"/>
      <c r="Z88" s="21"/>
      <c r="AA88" s="21"/>
    </row>
    <row r="89" spans="1:27" ht="12.75">
      <c r="A89" s="1" t="s">
        <v>204</v>
      </c>
      <c r="B89" s="36"/>
      <c r="C89" s="36"/>
      <c r="D89" s="36"/>
      <c r="E89" s="36"/>
      <c r="F89" s="74" t="s">
        <v>196</v>
      </c>
      <c r="G89" s="37">
        <f t="shared" si="6"/>
        <v>0.015503406555883633</v>
      </c>
      <c r="H89" s="27"/>
      <c r="I89" s="27"/>
      <c r="J89" s="27"/>
      <c r="K89" s="27"/>
      <c r="L89" s="27">
        <v>0.03784295175023651</v>
      </c>
      <c r="M89" s="27">
        <v>0.05517748758506529</v>
      </c>
      <c r="N89" s="53">
        <f>P89*10/$N$4</f>
        <v>0</v>
      </c>
      <c r="O89" s="84">
        <f t="shared" si="8"/>
        <v>0</v>
      </c>
      <c r="P89" s="84">
        <f>SUM(R89:IV89)</f>
        <v>0</v>
      </c>
      <c r="Q89" s="90">
        <f t="shared" si="7"/>
      </c>
      <c r="R89" s="20"/>
      <c r="S89" s="20"/>
      <c r="T89" s="20"/>
      <c r="U89" s="28"/>
      <c r="V89" s="21"/>
      <c r="W89" s="21"/>
      <c r="X89" s="21"/>
      <c r="Y89" s="21"/>
      <c r="Z89" s="21"/>
      <c r="AA89" s="21"/>
    </row>
    <row r="90" spans="1:27" ht="12.75">
      <c r="A90" s="1" t="s">
        <v>112</v>
      </c>
      <c r="B90" s="36"/>
      <c r="C90" s="36"/>
      <c r="D90" s="36"/>
      <c r="E90" s="36"/>
      <c r="F90" s="74" t="s">
        <v>196</v>
      </c>
      <c r="G90" s="37">
        <f t="shared" si="6"/>
        <v>0.006455016681985018</v>
      </c>
      <c r="H90" s="27"/>
      <c r="I90" s="27"/>
      <c r="J90" s="27"/>
      <c r="K90" s="27">
        <v>0.020337604230221677</v>
      </c>
      <c r="L90" s="27"/>
      <c r="M90" s="27">
        <v>0.01839249586168843</v>
      </c>
      <c r="N90" s="53">
        <f t="shared" si="3"/>
        <v>0</v>
      </c>
      <c r="O90" s="84">
        <f t="shared" si="8"/>
        <v>0</v>
      </c>
      <c r="P90" s="84">
        <f>SUM(R90:IV90)</f>
        <v>0</v>
      </c>
      <c r="Q90" s="90">
        <f t="shared" si="7"/>
      </c>
      <c r="R90" s="20"/>
      <c r="S90" s="20"/>
      <c r="T90" s="20"/>
      <c r="U90" s="28"/>
      <c r="V90" s="21"/>
      <c r="W90" s="21"/>
      <c r="X90" s="21"/>
      <c r="Y90" s="21"/>
      <c r="Z90" s="21"/>
      <c r="AA90" s="21"/>
    </row>
    <row r="91" spans="1:83" ht="12.75">
      <c r="A91" s="1" t="s">
        <v>34</v>
      </c>
      <c r="B91" s="36">
        <v>3.61</v>
      </c>
      <c r="C91" s="36">
        <v>7.22</v>
      </c>
      <c r="D91" s="37">
        <v>5.45</v>
      </c>
      <c r="E91" s="36">
        <v>6.21</v>
      </c>
      <c r="F91" s="37">
        <v>3.34846315574607</v>
      </c>
      <c r="G91" s="37">
        <f t="shared" si="6"/>
        <v>2.304722086454346</v>
      </c>
      <c r="H91" s="27">
        <v>0.46</v>
      </c>
      <c r="I91" s="27">
        <v>2.14</v>
      </c>
      <c r="J91" s="27">
        <v>1.8376413570274632</v>
      </c>
      <c r="K91" s="27">
        <v>1.891397193410616</v>
      </c>
      <c r="L91" s="27">
        <v>5.089877010406811</v>
      </c>
      <c r="M91" s="27">
        <v>2.4094169578811844</v>
      </c>
      <c r="N91" s="53">
        <f t="shared" si="3"/>
        <v>2.0748243751021076</v>
      </c>
      <c r="O91" s="84">
        <f t="shared" si="8"/>
        <v>36</v>
      </c>
      <c r="P91" s="84">
        <f>SUM(R91:IV91)</f>
        <v>127</v>
      </c>
      <c r="Q91" s="90">
        <f t="shared" si="7"/>
        <v>0.9002492696610029</v>
      </c>
      <c r="R91" s="20"/>
      <c r="S91" s="20">
        <v>3</v>
      </c>
      <c r="T91" s="20">
        <v>2</v>
      </c>
      <c r="U91" s="28">
        <v>8</v>
      </c>
      <c r="V91" s="21">
        <v>8</v>
      </c>
      <c r="W91" s="21">
        <v>1</v>
      </c>
      <c r="X91" s="21">
        <v>5</v>
      </c>
      <c r="Y91" s="21"/>
      <c r="Z91" s="21">
        <v>2</v>
      </c>
      <c r="AA91" s="21"/>
      <c r="AC91" s="21">
        <v>2</v>
      </c>
      <c r="AD91" s="21"/>
      <c r="AE91" s="21">
        <v>1</v>
      </c>
      <c r="AF91" s="20"/>
      <c r="AJ91" s="20">
        <v>5</v>
      </c>
      <c r="AK91" s="20">
        <v>2</v>
      </c>
      <c r="AL91" s="20">
        <v>1</v>
      </c>
      <c r="AM91">
        <v>3</v>
      </c>
      <c r="AO91" s="20">
        <v>2</v>
      </c>
      <c r="AP91" s="20">
        <v>7</v>
      </c>
      <c r="AQ91">
        <v>4</v>
      </c>
      <c r="AR91">
        <v>7</v>
      </c>
      <c r="AT91">
        <v>5</v>
      </c>
      <c r="AU91">
        <v>2</v>
      </c>
      <c r="AV91">
        <v>4</v>
      </c>
      <c r="AX91">
        <v>2</v>
      </c>
      <c r="AZ91">
        <v>5</v>
      </c>
      <c r="BA91">
        <v>1</v>
      </c>
      <c r="BB91">
        <v>2</v>
      </c>
      <c r="BF91">
        <v>2</v>
      </c>
      <c r="BG91">
        <v>12</v>
      </c>
      <c r="BL91">
        <v>2</v>
      </c>
      <c r="BN91">
        <v>2</v>
      </c>
      <c r="BO91">
        <v>5</v>
      </c>
      <c r="BQ91">
        <v>4</v>
      </c>
      <c r="BR91">
        <v>1</v>
      </c>
      <c r="BT91">
        <v>3</v>
      </c>
      <c r="BZ91">
        <v>4</v>
      </c>
      <c r="CC91">
        <v>4</v>
      </c>
      <c r="CD91">
        <v>2</v>
      </c>
      <c r="CE91">
        <v>2</v>
      </c>
    </row>
    <row r="92" spans="1:27" ht="12.75">
      <c r="A92" s="1" t="s">
        <v>35</v>
      </c>
      <c r="B92" s="36"/>
      <c r="C92" s="36"/>
      <c r="D92" s="36"/>
      <c r="E92" s="36">
        <v>0.03</v>
      </c>
      <c r="F92" s="37">
        <v>0.04208246580934885</v>
      </c>
      <c r="G92" s="37">
        <f t="shared" si="6"/>
        <v>0.006130831953896143</v>
      </c>
      <c r="H92" s="27"/>
      <c r="I92" s="27"/>
      <c r="J92" s="27"/>
      <c r="K92" s="27"/>
      <c r="L92" s="27"/>
      <c r="M92" s="27">
        <v>0.03678499172337686</v>
      </c>
      <c r="N92" s="53">
        <f t="shared" si="3"/>
        <v>0</v>
      </c>
      <c r="O92" s="84">
        <f t="shared" si="8"/>
        <v>0</v>
      </c>
      <c r="P92" s="84">
        <f>SUM(R92:IV92)</f>
        <v>0</v>
      </c>
      <c r="Q92" s="90">
        <f t="shared" si="7"/>
      </c>
      <c r="R92" s="20"/>
      <c r="S92" s="20"/>
      <c r="T92" s="20"/>
      <c r="U92" s="28"/>
      <c r="V92" s="21"/>
      <c r="W92" s="21"/>
      <c r="X92" s="21"/>
      <c r="Y92" s="21"/>
      <c r="Z92" s="21"/>
      <c r="AA92" s="21"/>
    </row>
    <row r="93" spans="1:83" ht="12.75">
      <c r="A93" s="1" t="s">
        <v>36</v>
      </c>
      <c r="B93" s="36">
        <v>0.11</v>
      </c>
      <c r="C93" s="37">
        <v>0.9</v>
      </c>
      <c r="D93" s="37">
        <v>0.09</v>
      </c>
      <c r="E93" s="37">
        <v>0.44</v>
      </c>
      <c r="F93" s="37">
        <v>0.5787834251888141</v>
      </c>
      <c r="G93" s="37">
        <f t="shared" si="6"/>
        <v>0.5943362869970245</v>
      </c>
      <c r="H93" s="27">
        <v>0.31</v>
      </c>
      <c r="I93" s="27">
        <v>0.82</v>
      </c>
      <c r="J93" s="27">
        <v>0.4442649434571889</v>
      </c>
      <c r="K93" s="27">
        <v>0.22371364653243847</v>
      </c>
      <c r="L93" s="27">
        <v>1.400189214758751</v>
      </c>
      <c r="M93" s="27">
        <v>0.3678499172337686</v>
      </c>
      <c r="N93" s="53">
        <f t="shared" si="3"/>
        <v>0.8331971900016338</v>
      </c>
      <c r="O93" s="84">
        <f t="shared" si="8"/>
        <v>10</v>
      </c>
      <c r="P93" s="84">
        <f>SUM(R93:IV93)</f>
        <v>51</v>
      </c>
      <c r="Q93" s="90">
        <f t="shared" si="7"/>
        <v>1.4018952034907557</v>
      </c>
      <c r="R93" s="20"/>
      <c r="S93" s="20"/>
      <c r="T93" s="20">
        <v>5</v>
      </c>
      <c r="U93" s="28"/>
      <c r="V93" s="21"/>
      <c r="W93" s="21"/>
      <c r="X93" s="21"/>
      <c r="Y93" s="21">
        <v>9</v>
      </c>
      <c r="Z93" s="21"/>
      <c r="AA93" s="21"/>
      <c r="AD93">
        <v>4</v>
      </c>
      <c r="AE93">
        <v>6</v>
      </c>
      <c r="AF93">
        <v>1</v>
      </c>
      <c r="AL93">
        <v>8</v>
      </c>
      <c r="AO93">
        <v>8</v>
      </c>
      <c r="AS93">
        <v>6</v>
      </c>
      <c r="BD93">
        <v>1</v>
      </c>
      <c r="CE93">
        <v>3</v>
      </c>
    </row>
    <row r="94" spans="1:83" ht="12.75">
      <c r="A94" s="1" t="s">
        <v>37</v>
      </c>
      <c r="B94" s="36">
        <v>7.73</v>
      </c>
      <c r="C94" s="37">
        <v>7.9</v>
      </c>
      <c r="D94" s="36">
        <v>7.69</v>
      </c>
      <c r="E94" s="36">
        <v>4.32</v>
      </c>
      <c r="F94" s="37">
        <v>3.0151953459889773</v>
      </c>
      <c r="G94" s="37">
        <f t="shared" si="6"/>
        <v>2.3975322360996802</v>
      </c>
      <c r="H94" s="27">
        <v>2.22</v>
      </c>
      <c r="I94" s="27">
        <v>3.77</v>
      </c>
      <c r="J94" s="27">
        <v>2.564620355411954</v>
      </c>
      <c r="K94" s="27">
        <v>2.0744356314826113</v>
      </c>
      <c r="L94" s="27">
        <v>2.1192052980132448</v>
      </c>
      <c r="M94" s="27">
        <v>1.6369321316902703</v>
      </c>
      <c r="N94" s="53">
        <f t="shared" si="3"/>
        <v>1.5030223819637316</v>
      </c>
      <c r="O94" s="84">
        <f t="shared" si="8"/>
        <v>28</v>
      </c>
      <c r="P94" s="84">
        <f>SUM(R94:IV94)</f>
        <v>92</v>
      </c>
      <c r="Q94" s="90">
        <f t="shared" si="7"/>
        <v>0.6269039303550126</v>
      </c>
      <c r="R94" s="20"/>
      <c r="S94" s="20">
        <v>1</v>
      </c>
      <c r="T94" s="20"/>
      <c r="U94" s="28">
        <v>4</v>
      </c>
      <c r="V94" s="20"/>
      <c r="W94" s="20"/>
      <c r="X94" s="20"/>
      <c r="Y94" s="20"/>
      <c r="Z94" s="20">
        <v>7</v>
      </c>
      <c r="AA94" s="20"/>
      <c r="AB94" s="20"/>
      <c r="AC94" s="20">
        <v>2</v>
      </c>
      <c r="AD94" s="20">
        <v>2</v>
      </c>
      <c r="AE94" s="20">
        <v>6</v>
      </c>
      <c r="AF94" s="20">
        <v>2</v>
      </c>
      <c r="AG94" s="20"/>
      <c r="AH94" s="20"/>
      <c r="AI94">
        <v>5</v>
      </c>
      <c r="AK94">
        <v>2</v>
      </c>
      <c r="AL94">
        <v>2</v>
      </c>
      <c r="AM94">
        <v>6</v>
      </c>
      <c r="AN94">
        <v>1</v>
      </c>
      <c r="AO94">
        <v>9</v>
      </c>
      <c r="AQ94">
        <v>4</v>
      </c>
      <c r="AS94">
        <v>5</v>
      </c>
      <c r="AU94">
        <v>2</v>
      </c>
      <c r="AW94">
        <v>3</v>
      </c>
      <c r="AX94">
        <v>1</v>
      </c>
      <c r="AY94">
        <v>2</v>
      </c>
      <c r="BC94">
        <v>2</v>
      </c>
      <c r="BD94">
        <v>3</v>
      </c>
      <c r="BF94">
        <v>2</v>
      </c>
      <c r="BN94">
        <v>1</v>
      </c>
      <c r="BO94">
        <v>3</v>
      </c>
      <c r="BQ94">
        <v>9</v>
      </c>
      <c r="CB94">
        <v>1</v>
      </c>
      <c r="CC94">
        <v>2</v>
      </c>
      <c r="CE94">
        <v>3</v>
      </c>
    </row>
    <row r="95" spans="1:83" ht="12.75">
      <c r="A95" s="1" t="s">
        <v>38</v>
      </c>
      <c r="B95" s="36">
        <v>3.95</v>
      </c>
      <c r="C95" s="36">
        <v>4.73</v>
      </c>
      <c r="D95" s="36">
        <v>4.15</v>
      </c>
      <c r="E95" s="36">
        <v>3.32</v>
      </c>
      <c r="F95" s="37">
        <v>2.9394735660338847</v>
      </c>
      <c r="G95" s="37">
        <f t="shared" si="6"/>
        <v>2.5309277775612284</v>
      </c>
      <c r="H95" s="27">
        <v>2.54</v>
      </c>
      <c r="I95" s="27">
        <v>3.63</v>
      </c>
      <c r="J95" s="27">
        <v>2.443457189014539</v>
      </c>
      <c r="K95" s="27">
        <v>2.54220052877771</v>
      </c>
      <c r="L95" s="27">
        <v>2.0435193945127716</v>
      </c>
      <c r="M95" s="27">
        <v>1.9863895530623503</v>
      </c>
      <c r="N95" s="53">
        <f t="shared" si="3"/>
        <v>2.058487175298154</v>
      </c>
      <c r="O95" s="84">
        <f t="shared" si="8"/>
        <v>34</v>
      </c>
      <c r="P95" s="84">
        <f>SUM(R95:IV95)</f>
        <v>126</v>
      </c>
      <c r="Q95" s="90">
        <f t="shared" si="7"/>
        <v>0.813333036820864</v>
      </c>
      <c r="R95" s="20"/>
      <c r="S95" s="20">
        <v>7</v>
      </c>
      <c r="T95" s="20"/>
      <c r="U95" s="28">
        <v>8</v>
      </c>
      <c r="V95" s="20">
        <v>4</v>
      </c>
      <c r="W95" s="20">
        <v>2</v>
      </c>
      <c r="X95" s="20"/>
      <c r="Y95" s="20"/>
      <c r="Z95" s="20"/>
      <c r="AA95" s="20"/>
      <c r="AC95" s="20">
        <v>9</v>
      </c>
      <c r="AD95" s="20">
        <v>1</v>
      </c>
      <c r="AE95" s="20">
        <v>2</v>
      </c>
      <c r="AF95" s="20">
        <v>1</v>
      </c>
      <c r="AH95" s="20">
        <v>2</v>
      </c>
      <c r="AK95">
        <v>3</v>
      </c>
      <c r="AL95">
        <v>2</v>
      </c>
      <c r="AN95">
        <v>4</v>
      </c>
      <c r="AO95">
        <v>8</v>
      </c>
      <c r="AP95">
        <v>3</v>
      </c>
      <c r="AQ95">
        <v>16</v>
      </c>
      <c r="AR95">
        <v>7</v>
      </c>
      <c r="AS95">
        <v>8</v>
      </c>
      <c r="AU95">
        <v>1</v>
      </c>
      <c r="AV95">
        <v>6</v>
      </c>
      <c r="AW95">
        <v>2</v>
      </c>
      <c r="AX95">
        <v>1</v>
      </c>
      <c r="AY95">
        <v>1</v>
      </c>
      <c r="BA95">
        <v>1</v>
      </c>
      <c r="BB95">
        <v>1</v>
      </c>
      <c r="BD95">
        <v>1</v>
      </c>
      <c r="BF95">
        <v>2</v>
      </c>
      <c r="BH95">
        <v>1</v>
      </c>
      <c r="BQ95">
        <v>3</v>
      </c>
      <c r="BS95">
        <v>1</v>
      </c>
      <c r="BT95">
        <v>2</v>
      </c>
      <c r="BZ95">
        <v>5</v>
      </c>
      <c r="CB95">
        <v>3</v>
      </c>
      <c r="CC95">
        <v>2</v>
      </c>
      <c r="CE95">
        <v>6</v>
      </c>
    </row>
    <row r="96" spans="1:83" ht="12.75">
      <c r="A96" s="1" t="s">
        <v>39</v>
      </c>
      <c r="B96" s="36">
        <v>0.55</v>
      </c>
      <c r="C96" s="36">
        <v>1.51</v>
      </c>
      <c r="D96" s="36">
        <v>2.07</v>
      </c>
      <c r="E96" s="36">
        <v>2.83</v>
      </c>
      <c r="F96" s="37">
        <v>2.394102469891815</v>
      </c>
      <c r="G96" s="37">
        <f t="shared" si="6"/>
        <v>2.8262275099376324</v>
      </c>
      <c r="H96" s="27">
        <v>2.67</v>
      </c>
      <c r="I96" s="27">
        <v>3.26</v>
      </c>
      <c r="J96" s="27">
        <v>2.443457189014539</v>
      </c>
      <c r="K96" s="27">
        <v>3.0099654260728084</v>
      </c>
      <c r="L96" s="27">
        <v>2.6679280983916738</v>
      </c>
      <c r="M96" s="27">
        <v>2.906014346146772</v>
      </c>
      <c r="N96" s="53">
        <f t="shared" si="3"/>
        <v>5.587322332952133</v>
      </c>
      <c r="O96" s="84">
        <f t="shared" si="8"/>
        <v>52</v>
      </c>
      <c r="P96" s="84">
        <f>SUM(R96:IV96)</f>
        <v>342</v>
      </c>
      <c r="Q96" s="90">
        <f t="shared" si="7"/>
        <v>1.976954195409212</v>
      </c>
      <c r="R96" s="20">
        <v>1</v>
      </c>
      <c r="S96" s="20">
        <v>26</v>
      </c>
      <c r="T96" s="20">
        <v>6</v>
      </c>
      <c r="U96" s="28">
        <v>12</v>
      </c>
      <c r="V96" s="20">
        <v>3</v>
      </c>
      <c r="W96" s="20">
        <v>2</v>
      </c>
      <c r="X96" s="20">
        <v>2</v>
      </c>
      <c r="Y96" s="20"/>
      <c r="Z96" s="20"/>
      <c r="AA96" s="20"/>
      <c r="AC96" s="20"/>
      <c r="AD96" s="20">
        <v>1</v>
      </c>
      <c r="AE96" s="20">
        <v>4</v>
      </c>
      <c r="AF96" s="20">
        <v>3</v>
      </c>
      <c r="AG96">
        <v>3</v>
      </c>
      <c r="AH96" s="20">
        <v>3</v>
      </c>
      <c r="AI96">
        <v>2</v>
      </c>
      <c r="AJ96" s="20"/>
      <c r="AK96" s="20">
        <v>1</v>
      </c>
      <c r="AL96" s="20">
        <v>16</v>
      </c>
      <c r="AM96">
        <v>19</v>
      </c>
      <c r="AN96" s="20">
        <v>23</v>
      </c>
      <c r="AO96">
        <v>39</v>
      </c>
      <c r="AP96">
        <v>4</v>
      </c>
      <c r="AQ96">
        <v>9</v>
      </c>
      <c r="AR96">
        <v>11</v>
      </c>
      <c r="AS96">
        <v>12</v>
      </c>
      <c r="AT96">
        <v>4</v>
      </c>
      <c r="AU96">
        <v>1</v>
      </c>
      <c r="AV96">
        <v>19</v>
      </c>
      <c r="AW96">
        <v>4</v>
      </c>
      <c r="AX96">
        <v>4</v>
      </c>
      <c r="AY96">
        <v>10</v>
      </c>
      <c r="AZ96">
        <v>7</v>
      </c>
      <c r="BA96">
        <v>4</v>
      </c>
      <c r="BB96">
        <v>7</v>
      </c>
      <c r="BC96">
        <v>3</v>
      </c>
      <c r="BD96">
        <v>2</v>
      </c>
      <c r="BF96">
        <v>1</v>
      </c>
      <c r="BH96">
        <v>3</v>
      </c>
      <c r="BI96">
        <v>1</v>
      </c>
      <c r="BJ96">
        <v>1</v>
      </c>
      <c r="BK96">
        <v>1</v>
      </c>
      <c r="BL96">
        <v>4</v>
      </c>
      <c r="BM96">
        <v>2</v>
      </c>
      <c r="BN96">
        <v>4</v>
      </c>
      <c r="BO96">
        <v>6</v>
      </c>
      <c r="BP96">
        <v>2</v>
      </c>
      <c r="BQ96">
        <v>18</v>
      </c>
      <c r="BR96">
        <v>6</v>
      </c>
      <c r="BS96">
        <v>1</v>
      </c>
      <c r="BT96">
        <v>2</v>
      </c>
      <c r="BW96">
        <v>4</v>
      </c>
      <c r="BY96">
        <v>3</v>
      </c>
      <c r="BZ96">
        <v>5</v>
      </c>
      <c r="CC96">
        <v>2</v>
      </c>
      <c r="CE96">
        <v>9</v>
      </c>
    </row>
    <row r="97" spans="1:83" ht="12.75">
      <c r="A97" s="1" t="s">
        <v>40</v>
      </c>
      <c r="B97" s="36">
        <v>4.75</v>
      </c>
      <c r="C97" s="36">
        <v>5.88</v>
      </c>
      <c r="D97" s="36">
        <v>14.95</v>
      </c>
      <c r="E97" s="36">
        <v>28.77</v>
      </c>
      <c r="F97" s="37">
        <v>41.880914472341296</v>
      </c>
      <c r="G97" s="37">
        <f t="shared" si="6"/>
        <v>65.73792670537169</v>
      </c>
      <c r="H97" s="27">
        <v>44.08</v>
      </c>
      <c r="I97" s="27">
        <v>76.43</v>
      </c>
      <c r="J97" s="27">
        <v>64.27705977382874</v>
      </c>
      <c r="K97" s="27">
        <v>74.45596908684156</v>
      </c>
      <c r="L97" s="27">
        <v>69.72563859981076</v>
      </c>
      <c r="M97" s="27">
        <v>65.45889277174912</v>
      </c>
      <c r="N97" s="53">
        <f t="shared" si="3"/>
        <v>56.363339323639934</v>
      </c>
      <c r="O97" s="84">
        <f t="shared" si="8"/>
        <v>66</v>
      </c>
      <c r="P97" s="84">
        <f>SUM(R97:IV97)</f>
        <v>3450</v>
      </c>
      <c r="Q97" s="90">
        <f t="shared" si="7"/>
        <v>0.8573945384108725</v>
      </c>
      <c r="R97" s="20">
        <v>22</v>
      </c>
      <c r="S97" s="20">
        <v>44</v>
      </c>
      <c r="T97" s="20">
        <v>80</v>
      </c>
      <c r="U97" s="28">
        <v>30</v>
      </c>
      <c r="V97" s="20">
        <v>38</v>
      </c>
      <c r="W97" s="20">
        <v>32</v>
      </c>
      <c r="X97" s="20">
        <v>32</v>
      </c>
      <c r="Y97" s="20">
        <v>42</v>
      </c>
      <c r="Z97" s="20">
        <v>12</v>
      </c>
      <c r="AA97" s="20">
        <v>3</v>
      </c>
      <c r="AB97" s="20">
        <v>9</v>
      </c>
      <c r="AC97" s="20">
        <v>116</v>
      </c>
      <c r="AD97" s="20">
        <v>24</v>
      </c>
      <c r="AE97" s="20">
        <v>45</v>
      </c>
      <c r="AF97" s="20">
        <v>41</v>
      </c>
      <c r="AG97" s="20">
        <v>61</v>
      </c>
      <c r="AH97" s="20">
        <v>41</v>
      </c>
      <c r="AI97">
        <v>133</v>
      </c>
      <c r="AJ97" s="20">
        <v>53</v>
      </c>
      <c r="AK97" s="20">
        <v>6</v>
      </c>
      <c r="AL97" s="20">
        <v>132</v>
      </c>
      <c r="AM97" s="20">
        <v>58</v>
      </c>
      <c r="AN97" s="20">
        <v>76</v>
      </c>
      <c r="AO97" s="20">
        <v>119</v>
      </c>
      <c r="AP97" s="20">
        <v>54</v>
      </c>
      <c r="AQ97" s="20">
        <v>78</v>
      </c>
      <c r="AR97">
        <v>43</v>
      </c>
      <c r="AS97" s="20">
        <v>40</v>
      </c>
      <c r="AT97" s="20">
        <v>37</v>
      </c>
      <c r="AU97" s="20">
        <v>26</v>
      </c>
      <c r="AV97" s="20">
        <v>25</v>
      </c>
      <c r="AW97" s="20">
        <v>78</v>
      </c>
      <c r="AX97" s="20">
        <v>59</v>
      </c>
      <c r="AY97" s="20">
        <v>39</v>
      </c>
      <c r="AZ97" s="20">
        <v>125</v>
      </c>
      <c r="BA97">
        <v>146</v>
      </c>
      <c r="BB97">
        <v>91</v>
      </c>
      <c r="BC97">
        <v>38</v>
      </c>
      <c r="BD97">
        <v>65</v>
      </c>
      <c r="BE97">
        <v>27</v>
      </c>
      <c r="BF97">
        <v>54</v>
      </c>
      <c r="BG97">
        <v>37</v>
      </c>
      <c r="BH97">
        <v>48</v>
      </c>
      <c r="BI97">
        <v>15</v>
      </c>
      <c r="BJ97">
        <v>21</v>
      </c>
      <c r="BK97">
        <v>22</v>
      </c>
      <c r="BL97">
        <v>37</v>
      </c>
      <c r="BM97">
        <v>31</v>
      </c>
      <c r="BN97">
        <v>41</v>
      </c>
      <c r="BO97">
        <v>70</v>
      </c>
      <c r="BP97">
        <v>32</v>
      </c>
      <c r="BQ97">
        <v>153</v>
      </c>
      <c r="BR97">
        <v>52</v>
      </c>
      <c r="BS97">
        <v>47</v>
      </c>
      <c r="BT97">
        <v>35</v>
      </c>
      <c r="BU97">
        <v>46</v>
      </c>
      <c r="BV97">
        <v>98</v>
      </c>
      <c r="BW97">
        <v>34</v>
      </c>
      <c r="BX97">
        <v>103</v>
      </c>
      <c r="BY97">
        <v>83</v>
      </c>
      <c r="BZ97">
        <v>64</v>
      </c>
      <c r="CA97">
        <v>9</v>
      </c>
      <c r="CB97">
        <v>47</v>
      </c>
      <c r="CC97">
        <v>32</v>
      </c>
      <c r="CD97">
        <v>10</v>
      </c>
      <c r="CE97">
        <v>9</v>
      </c>
    </row>
    <row r="98" spans="1:83" ht="12.75">
      <c r="A98" s="1" t="s">
        <v>41</v>
      </c>
      <c r="B98" s="36">
        <v>45.66</v>
      </c>
      <c r="C98" s="37">
        <v>52.4</v>
      </c>
      <c r="D98" s="36">
        <v>45.85</v>
      </c>
      <c r="E98" s="36">
        <v>53.01</v>
      </c>
      <c r="F98" s="37">
        <v>66.60965931822821</v>
      </c>
      <c r="G98" s="37">
        <f t="shared" si="6"/>
        <v>93.40355800750247</v>
      </c>
      <c r="H98" s="27">
        <v>67.29</v>
      </c>
      <c r="I98" s="27">
        <v>100.33</v>
      </c>
      <c r="J98" s="27">
        <v>86.34894991922454</v>
      </c>
      <c r="K98" s="27">
        <v>91.25483018100466</v>
      </c>
      <c r="L98" s="27">
        <v>112.03405865657518</v>
      </c>
      <c r="M98" s="27">
        <v>103.1635092882104</v>
      </c>
      <c r="N98" s="53">
        <f t="shared" si="3"/>
        <v>84.69204378369548</v>
      </c>
      <c r="O98" s="84">
        <f t="shared" si="8"/>
        <v>66</v>
      </c>
      <c r="P98" s="84">
        <f>SUM(R98:IV98)</f>
        <v>5184</v>
      </c>
      <c r="Q98" s="90">
        <f t="shared" si="7"/>
        <v>0.9067325227256626</v>
      </c>
      <c r="R98" s="20">
        <v>42</v>
      </c>
      <c r="S98" s="20">
        <v>52</v>
      </c>
      <c r="T98" s="20">
        <v>116</v>
      </c>
      <c r="U98" s="28">
        <v>31</v>
      </c>
      <c r="V98" s="20">
        <v>82</v>
      </c>
      <c r="W98" s="20">
        <v>105</v>
      </c>
      <c r="X98" s="20">
        <v>52</v>
      </c>
      <c r="Y98" s="20">
        <v>57</v>
      </c>
      <c r="Z98" s="20">
        <v>27</v>
      </c>
      <c r="AA98" s="20">
        <v>35</v>
      </c>
      <c r="AB98" s="20">
        <v>22</v>
      </c>
      <c r="AC98" s="20">
        <v>121</v>
      </c>
      <c r="AD98" s="20">
        <v>27</v>
      </c>
      <c r="AE98" s="20">
        <v>72</v>
      </c>
      <c r="AF98" s="20">
        <v>38</v>
      </c>
      <c r="AG98" s="20">
        <v>195</v>
      </c>
      <c r="AH98" s="20">
        <v>71</v>
      </c>
      <c r="AI98">
        <v>166</v>
      </c>
      <c r="AJ98" s="20">
        <v>49</v>
      </c>
      <c r="AK98" s="20">
        <v>19</v>
      </c>
      <c r="AL98" s="20">
        <v>105</v>
      </c>
      <c r="AM98" s="20">
        <v>51</v>
      </c>
      <c r="AN98" s="20">
        <v>171</v>
      </c>
      <c r="AO98" s="20">
        <v>106</v>
      </c>
      <c r="AP98" s="20">
        <v>112</v>
      </c>
      <c r="AQ98" s="20">
        <v>126</v>
      </c>
      <c r="AR98">
        <v>42</v>
      </c>
      <c r="AS98" s="20">
        <v>68</v>
      </c>
      <c r="AT98" s="20">
        <v>70</v>
      </c>
      <c r="AU98" s="20">
        <v>32</v>
      </c>
      <c r="AV98" s="20">
        <v>32</v>
      </c>
      <c r="AW98" s="20">
        <v>97</v>
      </c>
      <c r="AX98" s="20">
        <v>84</v>
      </c>
      <c r="AY98" s="20">
        <v>61</v>
      </c>
      <c r="AZ98" s="20">
        <v>229</v>
      </c>
      <c r="BA98">
        <v>158</v>
      </c>
      <c r="BB98">
        <v>190</v>
      </c>
      <c r="BC98">
        <v>65</v>
      </c>
      <c r="BD98">
        <v>116</v>
      </c>
      <c r="BE98">
        <v>26</v>
      </c>
      <c r="BF98">
        <v>75</v>
      </c>
      <c r="BG98">
        <v>48</v>
      </c>
      <c r="BH98">
        <v>51</v>
      </c>
      <c r="BI98">
        <v>19</v>
      </c>
      <c r="BJ98">
        <v>22</v>
      </c>
      <c r="BK98">
        <v>66</v>
      </c>
      <c r="BL98">
        <v>55</v>
      </c>
      <c r="BM98">
        <v>57</v>
      </c>
      <c r="BN98">
        <v>79</v>
      </c>
      <c r="BO98">
        <v>69</v>
      </c>
      <c r="BP98">
        <v>39</v>
      </c>
      <c r="BQ98">
        <v>203</v>
      </c>
      <c r="BR98">
        <v>160</v>
      </c>
      <c r="BS98">
        <v>99</v>
      </c>
      <c r="BT98">
        <v>122</v>
      </c>
      <c r="BU98">
        <v>78</v>
      </c>
      <c r="BV98">
        <v>121</v>
      </c>
      <c r="BW98">
        <v>67</v>
      </c>
      <c r="BX98">
        <v>84</v>
      </c>
      <c r="BY98">
        <v>94</v>
      </c>
      <c r="BZ98">
        <v>67</v>
      </c>
      <c r="CA98">
        <v>37</v>
      </c>
      <c r="CB98">
        <v>88</v>
      </c>
      <c r="CC98">
        <v>40</v>
      </c>
      <c r="CD98">
        <v>19</v>
      </c>
      <c r="CE98">
        <v>5</v>
      </c>
    </row>
    <row r="99" spans="1:77" ht="12.75">
      <c r="A99" s="1" t="s">
        <v>72</v>
      </c>
      <c r="B99" s="36"/>
      <c r="C99" s="36">
        <v>0.02</v>
      </c>
      <c r="D99" s="36"/>
      <c r="E99" s="36">
        <v>0.04</v>
      </c>
      <c r="F99" s="37">
        <v>0.011</v>
      </c>
      <c r="G99" s="37">
        <f t="shared" si="6"/>
        <v>0.01919282058117387</v>
      </c>
      <c r="H99" s="27"/>
      <c r="I99" s="27">
        <v>0.04</v>
      </c>
      <c r="J99" s="27"/>
      <c r="K99" s="27"/>
      <c r="L99" s="27">
        <v>0.05676442762535477</v>
      </c>
      <c r="M99" s="27">
        <v>0.01839249586168843</v>
      </c>
      <c r="N99" s="53">
        <f t="shared" si="3"/>
        <v>0.03267439960790721</v>
      </c>
      <c r="O99" s="84">
        <f t="shared" si="8"/>
        <v>2</v>
      </c>
      <c r="P99" s="84">
        <f>SUM(R99:IV99)</f>
        <v>2</v>
      </c>
      <c r="Q99" s="90">
        <f t="shared" si="7"/>
      </c>
      <c r="R99" s="20"/>
      <c r="S99" s="20"/>
      <c r="T99" s="20"/>
      <c r="U99" s="28"/>
      <c r="V99" s="21"/>
      <c r="W99" s="21"/>
      <c r="X99" s="21"/>
      <c r="Y99" s="21"/>
      <c r="Z99" s="21"/>
      <c r="AA99" s="21"/>
      <c r="AJ99" s="20"/>
      <c r="BW99">
        <v>1</v>
      </c>
      <c r="BY99">
        <v>1</v>
      </c>
    </row>
    <row r="100" spans="1:83" ht="12.75">
      <c r="A100" s="1" t="s">
        <v>42</v>
      </c>
      <c r="B100" s="36">
        <v>0.34</v>
      </c>
      <c r="C100" s="36">
        <v>0.78</v>
      </c>
      <c r="D100" s="37">
        <v>0.9</v>
      </c>
      <c r="E100" s="36">
        <v>1.05</v>
      </c>
      <c r="F100" s="37">
        <v>1.0848038375178608</v>
      </c>
      <c r="G100" s="37">
        <f t="shared" si="6"/>
        <v>0.9443188026579058</v>
      </c>
      <c r="H100" s="27">
        <v>0.35</v>
      </c>
      <c r="I100" s="27">
        <v>0.53</v>
      </c>
      <c r="J100" s="27">
        <v>0.726978998384491</v>
      </c>
      <c r="K100" s="27">
        <v>1.199918649583079</v>
      </c>
      <c r="L100" s="27">
        <v>1.6083254493850516</v>
      </c>
      <c r="M100" s="27">
        <v>1.2506897185948131</v>
      </c>
      <c r="N100" s="53">
        <f t="shared" si="3"/>
        <v>0.9638947884332627</v>
      </c>
      <c r="O100" s="84">
        <f t="shared" si="8"/>
        <v>33</v>
      </c>
      <c r="P100" s="84">
        <f>SUM(R100:IV100)</f>
        <v>59</v>
      </c>
      <c r="Q100" s="90">
        <f t="shared" si="7"/>
        <v>1.0207302721498903</v>
      </c>
      <c r="R100" s="20"/>
      <c r="S100" s="20">
        <v>2</v>
      </c>
      <c r="T100" s="20"/>
      <c r="U100" s="28">
        <v>3</v>
      </c>
      <c r="V100" s="20"/>
      <c r="W100" s="20">
        <v>2</v>
      </c>
      <c r="X100" s="20">
        <v>2</v>
      </c>
      <c r="Y100" s="20"/>
      <c r="Z100" s="20"/>
      <c r="AA100" s="20"/>
      <c r="AC100" s="20">
        <v>1</v>
      </c>
      <c r="AD100" s="20">
        <v>1</v>
      </c>
      <c r="AE100" s="20"/>
      <c r="AF100" s="20"/>
      <c r="AG100">
        <v>2</v>
      </c>
      <c r="AJ100" s="20"/>
      <c r="AK100" s="20"/>
      <c r="AN100" s="20">
        <v>2</v>
      </c>
      <c r="AO100">
        <v>3</v>
      </c>
      <c r="AR100">
        <v>2</v>
      </c>
      <c r="AS100">
        <v>1</v>
      </c>
      <c r="AT100">
        <v>2</v>
      </c>
      <c r="AU100">
        <v>3</v>
      </c>
      <c r="AV100">
        <v>1</v>
      </c>
      <c r="AW100">
        <v>3</v>
      </c>
      <c r="AX100">
        <v>2</v>
      </c>
      <c r="AY100">
        <v>1</v>
      </c>
      <c r="AZ100">
        <v>1</v>
      </c>
      <c r="BA100">
        <v>1</v>
      </c>
      <c r="BB100">
        <v>1</v>
      </c>
      <c r="BC100">
        <v>1</v>
      </c>
      <c r="BF100">
        <v>1</v>
      </c>
      <c r="BG100">
        <v>1</v>
      </c>
      <c r="BL100">
        <v>2</v>
      </c>
      <c r="BO100">
        <v>1</v>
      </c>
      <c r="BP100">
        <v>1</v>
      </c>
      <c r="BQ100">
        <v>6</v>
      </c>
      <c r="BR100">
        <v>2</v>
      </c>
      <c r="BT100">
        <v>1</v>
      </c>
      <c r="BV100">
        <v>1</v>
      </c>
      <c r="BZ100">
        <v>3</v>
      </c>
      <c r="CC100">
        <v>1</v>
      </c>
      <c r="CE100">
        <v>2</v>
      </c>
    </row>
    <row r="101" spans="1:82" ht="12.75">
      <c r="A101" s="1" t="s">
        <v>43</v>
      </c>
      <c r="B101" s="36">
        <v>0.02</v>
      </c>
      <c r="C101" s="37">
        <v>0.11</v>
      </c>
      <c r="D101" s="36">
        <v>0.09</v>
      </c>
      <c r="E101" s="36">
        <v>0.13</v>
      </c>
      <c r="F101" s="37">
        <v>0.18557726066544192</v>
      </c>
      <c r="G101" s="37">
        <f t="shared" si="6"/>
        <v>0.12484204248973367</v>
      </c>
      <c r="H101" s="27">
        <v>0.08</v>
      </c>
      <c r="I101" s="27">
        <v>0.08</v>
      </c>
      <c r="J101" s="27">
        <v>0.2019386106623586</v>
      </c>
      <c r="K101" s="27">
        <v>0.16270083384177342</v>
      </c>
      <c r="L101" s="27">
        <v>0.1324503311258278</v>
      </c>
      <c r="M101" s="27">
        <v>0.09196247930844215</v>
      </c>
      <c r="N101" s="53">
        <f t="shared" si="3"/>
        <v>0.2940695964711649</v>
      </c>
      <c r="O101" s="84">
        <f t="shared" si="8"/>
        <v>16</v>
      </c>
      <c r="P101" s="84">
        <f>SUM(R101:IV101)</f>
        <v>18</v>
      </c>
      <c r="Q101" s="90">
        <f t="shared" si="7"/>
        <v>2.355533365255119</v>
      </c>
      <c r="R101" s="20"/>
      <c r="S101" s="20">
        <v>1</v>
      </c>
      <c r="T101" s="20"/>
      <c r="U101" s="28"/>
      <c r="V101" s="21"/>
      <c r="W101" s="21">
        <v>1</v>
      </c>
      <c r="X101" s="21"/>
      <c r="Y101" s="21"/>
      <c r="Z101" s="21">
        <v>1</v>
      </c>
      <c r="AA101" s="21"/>
      <c r="AD101" s="20">
        <v>1</v>
      </c>
      <c r="AF101" s="20"/>
      <c r="AG101">
        <v>1</v>
      </c>
      <c r="AH101" s="20">
        <v>1</v>
      </c>
      <c r="AJ101">
        <v>1</v>
      </c>
      <c r="AM101">
        <v>1</v>
      </c>
      <c r="AP101">
        <v>1</v>
      </c>
      <c r="AQ101">
        <v>1</v>
      </c>
      <c r="AT101">
        <v>1</v>
      </c>
      <c r="AV101">
        <v>3</v>
      </c>
      <c r="AX101">
        <v>1</v>
      </c>
      <c r="AY101">
        <v>1</v>
      </c>
      <c r="BW101">
        <v>1</v>
      </c>
      <c r="CD101">
        <v>1</v>
      </c>
    </row>
    <row r="102" spans="1:81" ht="12.75">
      <c r="A102" s="1" t="s">
        <v>44</v>
      </c>
      <c r="B102" s="36">
        <v>1.89</v>
      </c>
      <c r="C102" s="37">
        <v>1.56</v>
      </c>
      <c r="D102" s="36">
        <v>2.03</v>
      </c>
      <c r="E102" s="36">
        <v>2.04</v>
      </c>
      <c r="F102" s="37">
        <v>2.0239683608899774</v>
      </c>
      <c r="G102" s="37">
        <f t="shared" si="6"/>
        <v>3.1800065148796075</v>
      </c>
      <c r="H102" s="27">
        <v>1.55</v>
      </c>
      <c r="I102" s="27">
        <v>4.07</v>
      </c>
      <c r="J102" s="27">
        <v>3.130048465266558</v>
      </c>
      <c r="K102" s="27">
        <v>3.27435428106569</v>
      </c>
      <c r="L102" s="27">
        <v>4.3519394512771985</v>
      </c>
      <c r="M102" s="27">
        <v>2.703696891668199</v>
      </c>
      <c r="N102" s="53">
        <f t="shared" si="3"/>
        <v>2.3198823721614117</v>
      </c>
      <c r="O102" s="84">
        <f t="shared" si="8"/>
        <v>37</v>
      </c>
      <c r="P102" s="84">
        <f>SUM(R102:IV102)</f>
        <v>142</v>
      </c>
      <c r="Q102" s="90">
        <f t="shared" si="7"/>
        <v>0.7295212639679892</v>
      </c>
      <c r="R102" s="20">
        <v>3</v>
      </c>
      <c r="S102" s="20">
        <v>1</v>
      </c>
      <c r="T102" s="20"/>
      <c r="U102" s="28"/>
      <c r="V102" s="20"/>
      <c r="W102" s="20">
        <v>2</v>
      </c>
      <c r="X102" s="20"/>
      <c r="Y102" s="20"/>
      <c r="Z102" s="20">
        <v>3</v>
      </c>
      <c r="AA102" s="20"/>
      <c r="AB102" s="20">
        <v>3</v>
      </c>
      <c r="AC102" s="20"/>
      <c r="AD102" s="20">
        <v>2</v>
      </c>
      <c r="AE102" s="20">
        <v>5</v>
      </c>
      <c r="AF102" s="20">
        <v>2</v>
      </c>
      <c r="AG102">
        <v>3</v>
      </c>
      <c r="AK102">
        <v>2</v>
      </c>
      <c r="AL102">
        <v>4</v>
      </c>
      <c r="AM102">
        <v>10</v>
      </c>
      <c r="AN102" s="20">
        <v>9</v>
      </c>
      <c r="AO102">
        <v>17</v>
      </c>
      <c r="AQ102">
        <v>5</v>
      </c>
      <c r="AR102">
        <v>2</v>
      </c>
      <c r="AS102">
        <v>2</v>
      </c>
      <c r="AU102">
        <v>3</v>
      </c>
      <c r="AV102">
        <v>2</v>
      </c>
      <c r="AW102">
        <v>1</v>
      </c>
      <c r="AY102">
        <v>2</v>
      </c>
      <c r="BA102">
        <v>3</v>
      </c>
      <c r="BB102">
        <v>4</v>
      </c>
      <c r="BF102">
        <v>6</v>
      </c>
      <c r="BJ102">
        <v>1</v>
      </c>
      <c r="BN102">
        <v>8</v>
      </c>
      <c r="BO102">
        <v>2</v>
      </c>
      <c r="BQ102">
        <v>3</v>
      </c>
      <c r="BR102">
        <v>11</v>
      </c>
      <c r="BT102">
        <v>5</v>
      </c>
      <c r="BU102">
        <v>2</v>
      </c>
      <c r="BV102">
        <v>1</v>
      </c>
      <c r="BW102">
        <v>1</v>
      </c>
      <c r="BX102">
        <v>4</v>
      </c>
      <c r="BY102">
        <v>2</v>
      </c>
      <c r="BZ102">
        <v>2</v>
      </c>
      <c r="CC102">
        <v>4</v>
      </c>
    </row>
    <row r="103" spans="1:81" ht="12.75">
      <c r="A103" s="1" t="s">
        <v>45</v>
      </c>
      <c r="B103" s="36">
        <v>6.65</v>
      </c>
      <c r="C103" s="36">
        <v>7.17</v>
      </c>
      <c r="D103" s="36">
        <v>12.23</v>
      </c>
      <c r="E103" s="36">
        <v>13.11</v>
      </c>
      <c r="F103" s="37">
        <v>12.91369728516024</v>
      </c>
      <c r="G103" s="37">
        <f t="shared" si="6"/>
        <v>17.79434751014547</v>
      </c>
      <c r="H103" s="27">
        <v>16</v>
      </c>
      <c r="I103" s="27">
        <v>16.07</v>
      </c>
      <c r="J103" s="27">
        <v>17.40710823909531</v>
      </c>
      <c r="K103" s="27">
        <v>15.924344112263574</v>
      </c>
      <c r="L103" s="27">
        <v>22.36518448438978</v>
      </c>
      <c r="M103" s="27">
        <v>18.999448225124148</v>
      </c>
      <c r="N103" s="53">
        <f t="shared" si="3"/>
        <v>14.27871262865545</v>
      </c>
      <c r="O103" s="84">
        <f t="shared" si="8"/>
        <v>56</v>
      </c>
      <c r="P103" s="84">
        <f>SUM(R103:IV103)</f>
        <v>874</v>
      </c>
      <c r="Q103" s="90">
        <f t="shared" si="7"/>
        <v>0.8024296828256514</v>
      </c>
      <c r="R103" s="20">
        <v>12</v>
      </c>
      <c r="S103" s="20">
        <v>2</v>
      </c>
      <c r="T103" s="20">
        <v>7</v>
      </c>
      <c r="U103" s="28">
        <v>2</v>
      </c>
      <c r="V103" s="20">
        <v>18</v>
      </c>
      <c r="W103" s="20">
        <v>11</v>
      </c>
      <c r="X103" s="20">
        <v>17</v>
      </c>
      <c r="Y103" s="20">
        <v>26</v>
      </c>
      <c r="Z103" s="20"/>
      <c r="AA103" s="20"/>
      <c r="AB103" s="20">
        <v>3</v>
      </c>
      <c r="AC103" s="20"/>
      <c r="AD103" s="20">
        <v>3</v>
      </c>
      <c r="AE103" s="20">
        <v>9</v>
      </c>
      <c r="AF103" s="20">
        <v>15</v>
      </c>
      <c r="AG103" s="20">
        <v>23</v>
      </c>
      <c r="AH103" s="20">
        <v>9</v>
      </c>
      <c r="AI103">
        <v>39</v>
      </c>
      <c r="AJ103" s="20">
        <v>2</v>
      </c>
      <c r="AK103" s="20">
        <v>2</v>
      </c>
      <c r="AL103" s="20">
        <v>15</v>
      </c>
      <c r="AM103" s="20">
        <v>14</v>
      </c>
      <c r="AN103" s="20">
        <v>32</v>
      </c>
      <c r="AO103" s="20"/>
      <c r="AP103" s="20">
        <v>23</v>
      </c>
      <c r="AQ103" s="20">
        <v>6</v>
      </c>
      <c r="AR103">
        <v>1</v>
      </c>
      <c r="AS103" s="20">
        <v>25</v>
      </c>
      <c r="AT103" s="20">
        <v>12</v>
      </c>
      <c r="AU103" s="20">
        <v>4</v>
      </c>
      <c r="AV103" s="20">
        <v>1</v>
      </c>
      <c r="AW103" s="20"/>
      <c r="AX103" s="20">
        <v>5</v>
      </c>
      <c r="AY103" s="20">
        <v>7</v>
      </c>
      <c r="AZ103" s="20">
        <v>65</v>
      </c>
      <c r="BA103">
        <v>54</v>
      </c>
      <c r="BB103">
        <v>23</v>
      </c>
      <c r="BC103">
        <v>29</v>
      </c>
      <c r="BD103">
        <v>15</v>
      </c>
      <c r="BE103">
        <v>9</v>
      </c>
      <c r="BF103">
        <v>11</v>
      </c>
      <c r="BH103">
        <v>1</v>
      </c>
      <c r="BI103">
        <v>4</v>
      </c>
      <c r="BK103">
        <v>32</v>
      </c>
      <c r="BL103">
        <v>25</v>
      </c>
      <c r="BM103">
        <v>41</v>
      </c>
      <c r="BN103">
        <v>19</v>
      </c>
      <c r="BO103">
        <v>10</v>
      </c>
      <c r="BP103">
        <v>17</v>
      </c>
      <c r="BQ103">
        <v>47</v>
      </c>
      <c r="BR103">
        <v>18</v>
      </c>
      <c r="BS103">
        <v>15</v>
      </c>
      <c r="BT103">
        <v>20</v>
      </c>
      <c r="BU103">
        <v>20</v>
      </c>
      <c r="BV103">
        <v>20</v>
      </c>
      <c r="BW103">
        <v>6</v>
      </c>
      <c r="BY103">
        <v>1</v>
      </c>
      <c r="BZ103">
        <v>1</v>
      </c>
      <c r="CA103">
        <v>9</v>
      </c>
      <c r="CB103">
        <v>2</v>
      </c>
      <c r="CC103">
        <v>15</v>
      </c>
    </row>
    <row r="104" spans="1:38" ht="12.75">
      <c r="A104" s="1" t="s">
        <v>172</v>
      </c>
      <c r="B104" s="36"/>
      <c r="C104" s="36">
        <v>0.01</v>
      </c>
      <c r="D104" s="36">
        <v>0.01</v>
      </c>
      <c r="E104" s="36">
        <v>0.04</v>
      </c>
      <c r="F104" s="37">
        <v>0.01</v>
      </c>
      <c r="G104" s="37">
        <f t="shared" si="6"/>
        <v>0.006779201410073893</v>
      </c>
      <c r="H104" s="27"/>
      <c r="I104" s="27"/>
      <c r="J104" s="27"/>
      <c r="K104" s="27">
        <v>0.040675208460443354</v>
      </c>
      <c r="L104" s="27"/>
      <c r="M104" s="27"/>
      <c r="N104" s="53">
        <f>P104*10/$N$4</f>
        <v>0.016337199803953605</v>
      </c>
      <c r="O104" s="84">
        <f t="shared" si="8"/>
        <v>1</v>
      </c>
      <c r="P104" s="84">
        <f>SUM(R104:IV104)</f>
        <v>1</v>
      </c>
      <c r="Q104" s="90">
        <f t="shared" si="7"/>
      </c>
      <c r="R104" s="20"/>
      <c r="S104" s="20"/>
      <c r="T104" s="20"/>
      <c r="U104" s="28"/>
      <c r="V104" s="20"/>
      <c r="W104" s="20"/>
      <c r="X104" s="20"/>
      <c r="Y104" s="20"/>
      <c r="Z104" s="20"/>
      <c r="AA104" s="20"/>
      <c r="AB104" s="20"/>
      <c r="AC104" s="20"/>
      <c r="AD104" s="20">
        <v>1</v>
      </c>
      <c r="AE104" s="20"/>
      <c r="AF104" s="20"/>
      <c r="AL104" s="20"/>
    </row>
    <row r="105" spans="1:82" ht="12.75">
      <c r="A105" s="1" t="s">
        <v>46</v>
      </c>
      <c r="B105" s="36">
        <v>22.15</v>
      </c>
      <c r="C105" s="36">
        <v>10.79</v>
      </c>
      <c r="D105" s="36">
        <v>12.52</v>
      </c>
      <c r="E105" s="36">
        <v>12.55</v>
      </c>
      <c r="F105" s="37">
        <v>26.7282612778118</v>
      </c>
      <c r="G105" s="37">
        <f t="shared" si="6"/>
        <v>36.84995761511372</v>
      </c>
      <c r="H105" s="27">
        <v>31.04</v>
      </c>
      <c r="I105" s="27">
        <v>12.98</v>
      </c>
      <c r="J105" s="27">
        <v>29.785945072697892</v>
      </c>
      <c r="K105" s="27">
        <v>33.394346146024</v>
      </c>
      <c r="L105" s="27">
        <v>57.048249763481536</v>
      </c>
      <c r="M105" s="27">
        <v>56.85120470847894</v>
      </c>
      <c r="N105" s="53">
        <f t="shared" si="3"/>
        <v>41.56183630125797</v>
      </c>
      <c r="O105" s="84">
        <f t="shared" si="8"/>
        <v>50</v>
      </c>
      <c r="P105" s="84">
        <f>SUM(R105:IV105)</f>
        <v>2544</v>
      </c>
      <c r="Q105" s="90">
        <f t="shared" si="7"/>
        <v>1.1278665971711106</v>
      </c>
      <c r="R105" s="20">
        <v>46</v>
      </c>
      <c r="S105" s="20">
        <v>58</v>
      </c>
      <c r="T105" s="20"/>
      <c r="U105" s="28">
        <v>1</v>
      </c>
      <c r="V105" s="20">
        <v>5</v>
      </c>
      <c r="W105" s="20">
        <v>24</v>
      </c>
      <c r="X105" s="20">
        <v>24</v>
      </c>
      <c r="Y105" s="20">
        <v>120</v>
      </c>
      <c r="Z105" s="20"/>
      <c r="AA105" s="20"/>
      <c r="AB105" s="20">
        <v>117</v>
      </c>
      <c r="AC105" s="20"/>
      <c r="AD105" s="20">
        <v>80</v>
      </c>
      <c r="AE105" s="20">
        <v>2</v>
      </c>
      <c r="AF105" s="20">
        <v>69</v>
      </c>
      <c r="AG105" s="20">
        <v>22</v>
      </c>
      <c r="AH105" s="20"/>
      <c r="AI105">
        <v>187</v>
      </c>
      <c r="AJ105" s="20">
        <v>2</v>
      </c>
      <c r="AK105" s="20">
        <v>25</v>
      </c>
      <c r="AL105" s="20">
        <v>60</v>
      </c>
      <c r="AM105">
        <v>111</v>
      </c>
      <c r="AN105" s="20">
        <v>385</v>
      </c>
      <c r="AO105" s="20">
        <v>1</v>
      </c>
      <c r="AP105" s="20">
        <v>42</v>
      </c>
      <c r="AQ105" s="20">
        <v>26</v>
      </c>
      <c r="AS105" s="20">
        <v>47</v>
      </c>
      <c r="AT105">
        <v>1</v>
      </c>
      <c r="AU105">
        <v>1</v>
      </c>
      <c r="AX105">
        <v>8</v>
      </c>
      <c r="AZ105">
        <v>29</v>
      </c>
      <c r="BA105">
        <v>14</v>
      </c>
      <c r="BB105">
        <v>6</v>
      </c>
      <c r="BC105">
        <v>48</v>
      </c>
      <c r="BD105">
        <v>13</v>
      </c>
      <c r="BI105">
        <v>361</v>
      </c>
      <c r="BJ105">
        <v>29</v>
      </c>
      <c r="BK105">
        <v>187</v>
      </c>
      <c r="BL105">
        <v>33</v>
      </c>
      <c r="BM105">
        <v>3</v>
      </c>
      <c r="BN105">
        <v>64</v>
      </c>
      <c r="BO105">
        <v>38</v>
      </c>
      <c r="BP105">
        <v>66</v>
      </c>
      <c r="BQ105">
        <v>21</v>
      </c>
      <c r="BR105">
        <v>24</v>
      </c>
      <c r="BS105">
        <v>7</v>
      </c>
      <c r="BU105">
        <v>25</v>
      </c>
      <c r="BV105">
        <v>11</v>
      </c>
      <c r="BW105">
        <v>26</v>
      </c>
      <c r="BX105">
        <v>2</v>
      </c>
      <c r="BY105">
        <v>28</v>
      </c>
      <c r="BZ105">
        <v>4</v>
      </c>
      <c r="CA105">
        <v>4</v>
      </c>
      <c r="CC105">
        <v>35</v>
      </c>
      <c r="CD105">
        <v>2</v>
      </c>
    </row>
    <row r="106" spans="1:27" ht="12.75">
      <c r="A106" s="1" t="s">
        <v>102</v>
      </c>
      <c r="B106" s="36">
        <v>0.06</v>
      </c>
      <c r="C106" s="36">
        <v>0.37</v>
      </c>
      <c r="D106" s="37">
        <v>0.1</v>
      </c>
      <c r="E106" s="36">
        <v>0.01</v>
      </c>
      <c r="F106" s="37">
        <v>0.041999999999999996</v>
      </c>
      <c r="G106" s="37">
        <f t="shared" si="6"/>
        <v>0.059276887829883995</v>
      </c>
      <c r="H106" s="27">
        <v>0.02</v>
      </c>
      <c r="I106" s="27"/>
      <c r="J106" s="27">
        <v>0.22213247172859446</v>
      </c>
      <c r="K106" s="27"/>
      <c r="L106" s="27">
        <v>0.11352885525070953</v>
      </c>
      <c r="M106" s="27"/>
      <c r="N106" s="53">
        <f aca="true" t="shared" si="9" ref="N106:N131">P106*10/$N$4</f>
        <v>0</v>
      </c>
      <c r="O106" s="84">
        <f t="shared" si="8"/>
        <v>0</v>
      </c>
      <c r="P106" s="84">
        <f>SUM(R106:IV106)</f>
        <v>0</v>
      </c>
      <c r="Q106" s="90">
        <f t="shared" si="7"/>
      </c>
      <c r="R106" s="20"/>
      <c r="S106" s="20"/>
      <c r="T106" s="20"/>
      <c r="U106" s="28"/>
      <c r="V106" s="21"/>
      <c r="W106" s="21"/>
      <c r="X106" s="21"/>
      <c r="Y106" s="21"/>
      <c r="Z106" s="21"/>
      <c r="AA106" s="21"/>
    </row>
    <row r="107" spans="1:82" ht="12.75">
      <c r="A107" s="1" t="s">
        <v>47</v>
      </c>
      <c r="B107" s="36">
        <v>43.08</v>
      </c>
      <c r="C107" s="36">
        <v>28.58</v>
      </c>
      <c r="D107" s="36">
        <v>35.25</v>
      </c>
      <c r="E107" s="36">
        <v>23.92</v>
      </c>
      <c r="F107" s="37">
        <v>22.714642784241683</v>
      </c>
      <c r="G107" s="37">
        <f t="shared" si="6"/>
        <v>27.105322302479607</v>
      </c>
      <c r="H107" s="27">
        <v>27.01</v>
      </c>
      <c r="I107" s="27">
        <v>17.82</v>
      </c>
      <c r="J107" s="27">
        <v>25.302907915993533</v>
      </c>
      <c r="K107" s="27">
        <v>25.503355704697984</v>
      </c>
      <c r="L107" s="27">
        <v>32.60170293282875</v>
      </c>
      <c r="M107" s="27">
        <v>34.39396726135736</v>
      </c>
      <c r="N107" s="53">
        <f t="shared" si="9"/>
        <v>25.992484888090186</v>
      </c>
      <c r="O107" s="84">
        <f t="shared" si="8"/>
        <v>64</v>
      </c>
      <c r="P107" s="84">
        <f>SUM(R107:IV107)</f>
        <v>1591</v>
      </c>
      <c r="Q107" s="90">
        <f t="shared" si="7"/>
        <v>0.9589439519674106</v>
      </c>
      <c r="R107" s="20">
        <v>25</v>
      </c>
      <c r="S107" s="20">
        <v>59</v>
      </c>
      <c r="T107" s="20">
        <v>44</v>
      </c>
      <c r="U107" s="28">
        <v>8</v>
      </c>
      <c r="V107" s="20">
        <v>9</v>
      </c>
      <c r="W107" s="20">
        <v>20</v>
      </c>
      <c r="X107" s="20">
        <v>9</v>
      </c>
      <c r="Y107" s="20">
        <v>29</v>
      </c>
      <c r="Z107" s="20">
        <v>12</v>
      </c>
      <c r="AA107" s="20">
        <v>1</v>
      </c>
      <c r="AB107" s="20">
        <v>43</v>
      </c>
      <c r="AC107" s="20">
        <v>5</v>
      </c>
      <c r="AD107" s="20">
        <v>31</v>
      </c>
      <c r="AE107" s="20">
        <v>9</v>
      </c>
      <c r="AF107" s="20">
        <v>14</v>
      </c>
      <c r="AG107" s="20">
        <v>16</v>
      </c>
      <c r="AH107" s="20">
        <v>17</v>
      </c>
      <c r="AI107">
        <v>72</v>
      </c>
      <c r="AJ107" s="20">
        <v>5</v>
      </c>
      <c r="AK107" s="20">
        <v>8</v>
      </c>
      <c r="AL107" s="20">
        <v>17</v>
      </c>
      <c r="AM107" s="20">
        <v>43</v>
      </c>
      <c r="AN107" s="20">
        <v>38</v>
      </c>
      <c r="AO107" s="20">
        <v>7</v>
      </c>
      <c r="AP107" s="20">
        <v>17</v>
      </c>
      <c r="AQ107" s="20">
        <v>40</v>
      </c>
      <c r="AR107">
        <v>1</v>
      </c>
      <c r="AS107" s="20">
        <v>5</v>
      </c>
      <c r="AT107">
        <v>42</v>
      </c>
      <c r="AU107" s="20">
        <v>3</v>
      </c>
      <c r="AV107" s="20">
        <v>1</v>
      </c>
      <c r="AW107" s="20">
        <v>2</v>
      </c>
      <c r="AX107" s="20">
        <v>42</v>
      </c>
      <c r="AY107" s="20">
        <v>9</v>
      </c>
      <c r="AZ107" s="20">
        <v>48</v>
      </c>
      <c r="BA107">
        <v>28</v>
      </c>
      <c r="BB107">
        <v>26</v>
      </c>
      <c r="BC107">
        <v>67</v>
      </c>
      <c r="BD107">
        <v>7</v>
      </c>
      <c r="BE107">
        <v>18</v>
      </c>
      <c r="BF107">
        <v>49</v>
      </c>
      <c r="BH107">
        <v>6</v>
      </c>
      <c r="BI107">
        <v>40</v>
      </c>
      <c r="BJ107">
        <v>7</v>
      </c>
      <c r="BK107">
        <v>28</v>
      </c>
      <c r="BL107">
        <v>28</v>
      </c>
      <c r="BM107">
        <v>17</v>
      </c>
      <c r="BN107">
        <v>12</v>
      </c>
      <c r="BO107">
        <v>19</v>
      </c>
      <c r="BP107">
        <v>32</v>
      </c>
      <c r="BQ107">
        <v>221</v>
      </c>
      <c r="BR107">
        <v>5</v>
      </c>
      <c r="BS107">
        <v>20</v>
      </c>
      <c r="BT107">
        <v>11</v>
      </c>
      <c r="BU107">
        <v>3</v>
      </c>
      <c r="BV107">
        <v>71</v>
      </c>
      <c r="BW107">
        <v>6</v>
      </c>
      <c r="BX107">
        <v>24</v>
      </c>
      <c r="BY107">
        <v>10</v>
      </c>
      <c r="BZ107">
        <v>10</v>
      </c>
      <c r="CA107">
        <v>5</v>
      </c>
      <c r="CB107">
        <v>18</v>
      </c>
      <c r="CC107">
        <v>21</v>
      </c>
      <c r="CD107">
        <v>31</v>
      </c>
    </row>
    <row r="108" spans="1:83" ht="12.75">
      <c r="A108" s="1" t="s">
        <v>48</v>
      </c>
      <c r="B108" s="36">
        <v>0.06</v>
      </c>
      <c r="C108" s="36">
        <v>0.34</v>
      </c>
      <c r="D108" s="36">
        <v>0.54</v>
      </c>
      <c r="E108" s="36">
        <v>1.37</v>
      </c>
      <c r="F108" s="37">
        <v>2.3197826086956517</v>
      </c>
      <c r="G108" s="37">
        <f t="shared" si="6"/>
        <v>8.244781071095883</v>
      </c>
      <c r="H108" s="27">
        <v>4.86</v>
      </c>
      <c r="I108" s="27">
        <v>6.64</v>
      </c>
      <c r="J108" s="27">
        <v>8.885298869143778</v>
      </c>
      <c r="K108" s="27">
        <v>9.904413260117957</v>
      </c>
      <c r="L108" s="27">
        <v>10.368968779564804</v>
      </c>
      <c r="M108" s="27">
        <v>8.810005517748758</v>
      </c>
      <c r="N108" s="53">
        <f t="shared" si="9"/>
        <v>10.504819473942169</v>
      </c>
      <c r="O108" s="84">
        <f t="shared" si="8"/>
        <v>50</v>
      </c>
      <c r="P108" s="84">
        <f>SUM(R108:IV108)</f>
        <v>643</v>
      </c>
      <c r="Q108" s="90">
        <f t="shared" si="7"/>
        <v>1.2741174548308394</v>
      </c>
      <c r="R108" s="20">
        <v>6</v>
      </c>
      <c r="S108" s="20">
        <v>26</v>
      </c>
      <c r="T108" s="20">
        <v>8</v>
      </c>
      <c r="U108" s="28">
        <v>3</v>
      </c>
      <c r="V108" s="20">
        <v>2</v>
      </c>
      <c r="W108" s="20">
        <v>3</v>
      </c>
      <c r="X108" s="20">
        <v>2</v>
      </c>
      <c r="Y108" s="20"/>
      <c r="Z108" s="20">
        <v>1</v>
      </c>
      <c r="AA108" s="20">
        <v>2</v>
      </c>
      <c r="AB108" s="20"/>
      <c r="AC108" s="20">
        <v>7</v>
      </c>
      <c r="AD108" s="20">
        <v>19</v>
      </c>
      <c r="AE108" s="20">
        <v>12</v>
      </c>
      <c r="AF108" s="20">
        <v>9</v>
      </c>
      <c r="AG108" s="20"/>
      <c r="AH108" s="20">
        <v>6</v>
      </c>
      <c r="AI108">
        <v>88</v>
      </c>
      <c r="AJ108" s="20">
        <v>1</v>
      </c>
      <c r="AK108" s="20">
        <v>10</v>
      </c>
      <c r="AL108" s="20">
        <v>13</v>
      </c>
      <c r="AM108">
        <v>28</v>
      </c>
      <c r="AN108" s="20">
        <v>5</v>
      </c>
      <c r="AO108" s="20">
        <v>11</v>
      </c>
      <c r="AP108" s="20"/>
      <c r="AQ108" s="20">
        <v>12</v>
      </c>
      <c r="AR108">
        <v>2</v>
      </c>
      <c r="AS108" s="20">
        <v>10</v>
      </c>
      <c r="AT108">
        <v>5</v>
      </c>
      <c r="AU108" s="20">
        <v>10</v>
      </c>
      <c r="AV108" s="20">
        <v>3</v>
      </c>
      <c r="AW108" s="20"/>
      <c r="AX108" s="20">
        <v>11</v>
      </c>
      <c r="AY108" s="20">
        <v>3</v>
      </c>
      <c r="BB108">
        <v>1</v>
      </c>
      <c r="BF108">
        <v>3</v>
      </c>
      <c r="BG108">
        <v>1</v>
      </c>
      <c r="BH108">
        <v>3</v>
      </c>
      <c r="BI108">
        <v>2</v>
      </c>
      <c r="BJ108">
        <v>17</v>
      </c>
      <c r="BK108">
        <v>1</v>
      </c>
      <c r="BM108">
        <v>1</v>
      </c>
      <c r="BN108">
        <v>1</v>
      </c>
      <c r="BO108">
        <v>6</v>
      </c>
      <c r="BP108">
        <v>3</v>
      </c>
      <c r="BQ108">
        <v>243</v>
      </c>
      <c r="BS108">
        <v>2</v>
      </c>
      <c r="BV108">
        <v>2</v>
      </c>
      <c r="BW108">
        <v>1</v>
      </c>
      <c r="BY108">
        <v>4</v>
      </c>
      <c r="BZ108">
        <v>2</v>
      </c>
      <c r="CB108">
        <v>21</v>
      </c>
      <c r="CC108">
        <v>4</v>
      </c>
      <c r="CD108">
        <v>3</v>
      </c>
      <c r="CE108">
        <v>4</v>
      </c>
    </row>
    <row r="109" spans="1:49" ht="12.75">
      <c r="A109" s="1" t="s">
        <v>49</v>
      </c>
      <c r="B109" s="36">
        <v>0.94</v>
      </c>
      <c r="C109" s="36">
        <v>0.41</v>
      </c>
      <c r="D109" s="36">
        <v>0.06</v>
      </c>
      <c r="E109" s="36">
        <v>0.09</v>
      </c>
      <c r="F109" s="37">
        <v>0.016999999999999998</v>
      </c>
      <c r="G109" s="37">
        <f t="shared" si="6"/>
        <v>0.14859659983904103</v>
      </c>
      <c r="H109" s="27"/>
      <c r="I109" s="27">
        <v>0.06</v>
      </c>
      <c r="J109" s="27">
        <v>0.02019386106623586</v>
      </c>
      <c r="K109" s="27"/>
      <c r="L109" s="27">
        <v>0.07568590350047302</v>
      </c>
      <c r="M109" s="27">
        <v>0.7356998344675372</v>
      </c>
      <c r="N109" s="53">
        <f t="shared" si="9"/>
        <v>0.06534879921581442</v>
      </c>
      <c r="O109" s="84">
        <f t="shared" si="8"/>
        <v>2</v>
      </c>
      <c r="P109" s="84">
        <f>SUM(R109:IV109)</f>
        <v>4</v>
      </c>
      <c r="Q109" s="90">
        <f t="shared" si="7"/>
      </c>
      <c r="R109" s="20"/>
      <c r="S109" s="20"/>
      <c r="T109" s="20"/>
      <c r="U109" s="28"/>
      <c r="V109" s="21"/>
      <c r="W109" s="21"/>
      <c r="X109" s="21"/>
      <c r="Y109" s="21"/>
      <c r="Z109" s="21"/>
      <c r="AA109" s="21">
        <v>1</v>
      </c>
      <c r="AW109">
        <v>3</v>
      </c>
    </row>
    <row r="110" spans="1:82" ht="12.75">
      <c r="A110" s="1" t="s">
        <v>50</v>
      </c>
      <c r="B110" s="36">
        <v>71.28</v>
      </c>
      <c r="C110" s="36">
        <v>61.92</v>
      </c>
      <c r="D110" s="36">
        <v>47.11</v>
      </c>
      <c r="E110" s="36">
        <v>19.04</v>
      </c>
      <c r="F110" s="37">
        <v>11.29979056950398</v>
      </c>
      <c r="G110" s="37">
        <f t="shared" si="6"/>
        <v>12.961216791358359</v>
      </c>
      <c r="H110" s="27">
        <v>13.03</v>
      </c>
      <c r="I110" s="27">
        <v>16.74</v>
      </c>
      <c r="J110" s="27">
        <v>12.984652665589659</v>
      </c>
      <c r="K110" s="27">
        <v>12.873703477730322</v>
      </c>
      <c r="L110" s="27">
        <v>12.298959318826865</v>
      </c>
      <c r="M110" s="27">
        <v>9.83998528600331</v>
      </c>
      <c r="N110" s="53">
        <f t="shared" si="9"/>
        <v>8.675053095899365</v>
      </c>
      <c r="O110" s="84">
        <f t="shared" si="8"/>
        <v>35</v>
      </c>
      <c r="P110" s="84">
        <f>SUM(R110:IV110)</f>
        <v>531</v>
      </c>
      <c r="Q110" s="90">
        <f t="shared" si="7"/>
        <v>0.6693085406675158</v>
      </c>
      <c r="R110" s="20">
        <v>16</v>
      </c>
      <c r="S110" s="20"/>
      <c r="T110" s="20"/>
      <c r="U110" s="28">
        <v>2</v>
      </c>
      <c r="V110" s="20">
        <v>2</v>
      </c>
      <c r="W110" s="20">
        <v>24</v>
      </c>
      <c r="X110" s="20">
        <v>2</v>
      </c>
      <c r="Y110" s="20">
        <v>4</v>
      </c>
      <c r="Z110" s="20"/>
      <c r="AA110" s="20"/>
      <c r="AB110" s="20"/>
      <c r="AD110" s="20">
        <v>2</v>
      </c>
      <c r="AF110" s="20">
        <v>1</v>
      </c>
      <c r="AG110" s="20">
        <v>7</v>
      </c>
      <c r="AH110" s="20"/>
      <c r="AI110">
        <v>24</v>
      </c>
      <c r="AN110" s="20">
        <v>51</v>
      </c>
      <c r="AO110" s="20"/>
      <c r="AP110" s="20"/>
      <c r="AQ110" s="20"/>
      <c r="AS110" s="20">
        <v>13</v>
      </c>
      <c r="AT110">
        <v>2</v>
      </c>
      <c r="AW110">
        <v>15</v>
      </c>
      <c r="AY110">
        <v>8</v>
      </c>
      <c r="AZ110">
        <v>25</v>
      </c>
      <c r="BA110">
        <v>12</v>
      </c>
      <c r="BB110">
        <v>14</v>
      </c>
      <c r="BD110">
        <v>6</v>
      </c>
      <c r="BF110">
        <v>11</v>
      </c>
      <c r="BK110">
        <v>38</v>
      </c>
      <c r="BL110">
        <v>22</v>
      </c>
      <c r="BN110">
        <v>1</v>
      </c>
      <c r="BO110">
        <v>2</v>
      </c>
      <c r="BP110">
        <v>20</v>
      </c>
      <c r="BR110">
        <v>48</v>
      </c>
      <c r="BS110">
        <v>44</v>
      </c>
      <c r="BT110">
        <v>15</v>
      </c>
      <c r="BU110">
        <v>16</v>
      </c>
      <c r="BV110">
        <v>24</v>
      </c>
      <c r="BW110">
        <v>7</v>
      </c>
      <c r="BY110">
        <v>1</v>
      </c>
      <c r="CA110">
        <v>7</v>
      </c>
      <c r="CC110">
        <v>25</v>
      </c>
      <c r="CD110">
        <v>20</v>
      </c>
    </row>
    <row r="111" spans="1:81" ht="12.75">
      <c r="A111" s="1" t="s">
        <v>51</v>
      </c>
      <c r="B111" s="36"/>
      <c r="C111" s="36">
        <v>0.01</v>
      </c>
      <c r="D111" s="36">
        <v>0.14</v>
      </c>
      <c r="E111" s="36">
        <v>0.16</v>
      </c>
      <c r="F111" s="37">
        <v>2.5362249438660953</v>
      </c>
      <c r="G111" s="37">
        <f t="shared" si="6"/>
        <v>26.01502163922863</v>
      </c>
      <c r="H111" s="27">
        <v>9.84</v>
      </c>
      <c r="I111" s="27">
        <v>19.92</v>
      </c>
      <c r="J111" s="27">
        <v>24.273021001615504</v>
      </c>
      <c r="K111" s="27">
        <v>33.780760626398205</v>
      </c>
      <c r="L111" s="27">
        <v>35.648060548722796</v>
      </c>
      <c r="M111" s="27">
        <v>32.62828765863527</v>
      </c>
      <c r="N111" s="53">
        <f t="shared" si="9"/>
        <v>23.051788923378535</v>
      </c>
      <c r="O111" s="84">
        <f t="shared" si="8"/>
        <v>51</v>
      </c>
      <c r="P111" s="84">
        <f>SUM(R111:IV111)</f>
        <v>1411</v>
      </c>
      <c r="Q111" s="90">
        <f t="shared" si="7"/>
        <v>0.8860953199676846</v>
      </c>
      <c r="R111" s="20">
        <v>75</v>
      </c>
      <c r="S111" s="20"/>
      <c r="T111" s="20">
        <v>12</v>
      </c>
      <c r="U111" s="28"/>
      <c r="V111" s="20">
        <v>30</v>
      </c>
      <c r="W111" s="20"/>
      <c r="X111" s="20">
        <v>18</v>
      </c>
      <c r="Y111" s="20">
        <v>15</v>
      </c>
      <c r="Z111" s="20">
        <v>2</v>
      </c>
      <c r="AA111" s="20">
        <v>2</v>
      </c>
      <c r="AB111" s="20"/>
      <c r="AC111" s="20"/>
      <c r="AD111" s="20">
        <v>1</v>
      </c>
      <c r="AE111" s="20"/>
      <c r="AF111" s="20">
        <v>7</v>
      </c>
      <c r="AG111" s="20">
        <v>20</v>
      </c>
      <c r="AH111" s="20">
        <v>19</v>
      </c>
      <c r="AI111">
        <v>125</v>
      </c>
      <c r="AJ111" s="20"/>
      <c r="AK111" s="20">
        <v>17</v>
      </c>
      <c r="AL111" s="20">
        <v>22</v>
      </c>
      <c r="AM111">
        <v>11</v>
      </c>
      <c r="AN111" s="20">
        <v>81</v>
      </c>
      <c r="AO111" s="20">
        <v>3</v>
      </c>
      <c r="AP111" s="20"/>
      <c r="AQ111" s="20">
        <v>4</v>
      </c>
      <c r="AS111" s="20">
        <v>19</v>
      </c>
      <c r="AT111">
        <v>31</v>
      </c>
      <c r="AU111">
        <v>4</v>
      </c>
      <c r="AV111">
        <v>4</v>
      </c>
      <c r="AW111">
        <v>3</v>
      </c>
      <c r="AX111">
        <v>8</v>
      </c>
      <c r="AY111">
        <v>1</v>
      </c>
      <c r="AZ111">
        <v>32</v>
      </c>
      <c r="BA111">
        <v>63</v>
      </c>
      <c r="BB111">
        <v>42</v>
      </c>
      <c r="BC111">
        <v>21</v>
      </c>
      <c r="BD111">
        <v>60</v>
      </c>
      <c r="BE111">
        <v>4</v>
      </c>
      <c r="BF111">
        <v>11</v>
      </c>
      <c r="BH111">
        <v>22</v>
      </c>
      <c r="BI111">
        <v>3</v>
      </c>
      <c r="BK111">
        <v>48</v>
      </c>
      <c r="BL111">
        <v>17</v>
      </c>
      <c r="BM111">
        <v>41</v>
      </c>
      <c r="BN111">
        <v>56</v>
      </c>
      <c r="BO111">
        <v>23</v>
      </c>
      <c r="BP111">
        <v>65</v>
      </c>
      <c r="BQ111">
        <v>116</v>
      </c>
      <c r="BR111">
        <v>39</v>
      </c>
      <c r="BS111">
        <v>32</v>
      </c>
      <c r="BT111">
        <v>8</v>
      </c>
      <c r="BU111">
        <v>29</v>
      </c>
      <c r="BV111">
        <v>62</v>
      </c>
      <c r="BW111">
        <v>18</v>
      </c>
      <c r="BX111">
        <v>1</v>
      </c>
      <c r="BY111">
        <v>2</v>
      </c>
      <c r="CB111">
        <v>2</v>
      </c>
      <c r="CC111">
        <v>60</v>
      </c>
    </row>
    <row r="112" spans="1:53" ht="12.75">
      <c r="A112" s="1" t="s">
        <v>52</v>
      </c>
      <c r="B112" s="36">
        <v>0.65</v>
      </c>
      <c r="C112" s="37">
        <v>0.5</v>
      </c>
      <c r="D112" s="36">
        <v>0.74</v>
      </c>
      <c r="E112" s="36">
        <v>0.23</v>
      </c>
      <c r="F112" s="37">
        <v>0.27015452133088386</v>
      </c>
      <c r="G112" s="37">
        <f t="shared" si="6"/>
        <v>0.46427765097955126</v>
      </c>
      <c r="H112" s="27">
        <v>0.12</v>
      </c>
      <c r="I112" s="27">
        <v>0.59</v>
      </c>
      <c r="J112" s="27">
        <v>0.3231017770597738</v>
      </c>
      <c r="K112" s="27">
        <v>1.1592434411226356</v>
      </c>
      <c r="L112" s="27">
        <v>0.1702932828760643</v>
      </c>
      <c r="M112" s="27">
        <v>0.4230274048188339</v>
      </c>
      <c r="N112" s="53">
        <f t="shared" si="9"/>
        <v>0.13069759843162884</v>
      </c>
      <c r="O112" s="84">
        <f t="shared" si="8"/>
        <v>5</v>
      </c>
      <c r="P112" s="84">
        <f>SUM(R112:IV112)</f>
        <v>8</v>
      </c>
      <c r="Q112" s="90">
        <f t="shared" si="7"/>
        <v>0.28150740867211227</v>
      </c>
      <c r="R112" s="20"/>
      <c r="S112" s="20"/>
      <c r="T112" s="20"/>
      <c r="U112" s="28"/>
      <c r="V112" s="21"/>
      <c r="W112" s="21">
        <v>2</v>
      </c>
      <c r="X112" s="21"/>
      <c r="Y112" s="21"/>
      <c r="Z112" s="21"/>
      <c r="AA112" s="21">
        <v>2</v>
      </c>
      <c r="AB112" s="20"/>
      <c r="AE112">
        <v>1</v>
      </c>
      <c r="AG112" s="20">
        <v>1</v>
      </c>
      <c r="AH112" s="20"/>
      <c r="AN112" s="20"/>
      <c r="AO112" s="20"/>
      <c r="AP112" s="20"/>
      <c r="BA112">
        <v>2</v>
      </c>
    </row>
    <row r="113" spans="1:67" ht="12.75">
      <c r="A113" s="1" t="s">
        <v>53</v>
      </c>
      <c r="B113" s="37">
        <v>0.5</v>
      </c>
      <c r="C113" s="36">
        <v>0.89</v>
      </c>
      <c r="D113" s="36">
        <v>0.47</v>
      </c>
      <c r="E113" s="36">
        <v>1.01</v>
      </c>
      <c r="F113" s="37">
        <v>0.1862061645233721</v>
      </c>
      <c r="G113" s="37">
        <f t="shared" si="6"/>
        <v>0.5732906688061374</v>
      </c>
      <c r="H113" s="27"/>
      <c r="I113" s="27">
        <v>0.02</v>
      </c>
      <c r="J113" s="27">
        <v>0.12116316639741516</v>
      </c>
      <c r="K113" s="27">
        <v>2.9286150091519216</v>
      </c>
      <c r="L113" s="27">
        <v>0.07568590350047302</v>
      </c>
      <c r="M113" s="27">
        <v>0.2942799337870149</v>
      </c>
      <c r="N113" s="53">
        <f t="shared" si="9"/>
        <v>0.03267439960790721</v>
      </c>
      <c r="O113" s="84">
        <f t="shared" si="8"/>
        <v>1</v>
      </c>
      <c r="P113" s="84">
        <f>SUM(R113:IV113)</f>
        <v>2</v>
      </c>
      <c r="Q113" s="90">
        <f t="shared" si="7"/>
      </c>
      <c r="R113" s="20"/>
      <c r="S113" s="20"/>
      <c r="T113" s="20"/>
      <c r="U113" s="28"/>
      <c r="V113" s="21"/>
      <c r="W113" s="21"/>
      <c r="X113" s="21"/>
      <c r="Y113" s="21"/>
      <c r="Z113" s="21"/>
      <c r="AA113" s="21"/>
      <c r="BO113">
        <v>2</v>
      </c>
    </row>
    <row r="114" spans="1:82" ht="12.75">
      <c r="A114" s="1" t="s">
        <v>54</v>
      </c>
      <c r="B114" s="36">
        <v>1.51</v>
      </c>
      <c r="C114" s="37">
        <v>8.53</v>
      </c>
      <c r="D114" s="36">
        <v>18.28</v>
      </c>
      <c r="E114" s="37">
        <v>38.79</v>
      </c>
      <c r="F114" s="37">
        <v>64.29853541539089</v>
      </c>
      <c r="G114" s="37">
        <f t="shared" si="6"/>
        <v>41.962787327223346</v>
      </c>
      <c r="H114" s="27">
        <v>28.24</v>
      </c>
      <c r="I114" s="27">
        <v>45.47</v>
      </c>
      <c r="J114" s="27">
        <v>36.04604200323101</v>
      </c>
      <c r="K114" s="27">
        <v>39.76001627008338</v>
      </c>
      <c r="L114" s="27">
        <v>59.8107852412488</v>
      </c>
      <c r="M114" s="27">
        <v>42.449880448776895</v>
      </c>
      <c r="N114" s="53">
        <f t="shared" si="9"/>
        <v>34.19375918967489</v>
      </c>
      <c r="O114" s="84">
        <f t="shared" si="8"/>
        <v>64</v>
      </c>
      <c r="P114" s="84">
        <f>SUM(R114:IV114)</f>
        <v>2093</v>
      </c>
      <c r="Q114" s="90">
        <f t="shared" si="7"/>
        <v>0.8148591017806794</v>
      </c>
      <c r="R114" s="20">
        <v>32</v>
      </c>
      <c r="S114" s="20">
        <v>28</v>
      </c>
      <c r="T114" s="20">
        <v>87</v>
      </c>
      <c r="U114" s="28">
        <v>12</v>
      </c>
      <c r="V114" s="20">
        <v>14</v>
      </c>
      <c r="W114" s="20">
        <v>107</v>
      </c>
      <c r="X114" s="20">
        <v>17</v>
      </c>
      <c r="Y114" s="20">
        <v>17</v>
      </c>
      <c r="Z114" s="20">
        <v>15</v>
      </c>
      <c r="AA114" s="20">
        <v>45</v>
      </c>
      <c r="AB114" s="20">
        <v>5</v>
      </c>
      <c r="AC114" s="20">
        <v>49</v>
      </c>
      <c r="AD114" s="20">
        <v>45</v>
      </c>
      <c r="AE114" s="20">
        <v>15</v>
      </c>
      <c r="AF114" s="20">
        <v>82</v>
      </c>
      <c r="AG114" s="20">
        <v>16</v>
      </c>
      <c r="AH114" s="20">
        <v>21</v>
      </c>
      <c r="AI114">
        <v>117</v>
      </c>
      <c r="AJ114" s="20">
        <v>2</v>
      </c>
      <c r="AK114" s="20">
        <v>12</v>
      </c>
      <c r="AL114" s="20">
        <v>55</v>
      </c>
      <c r="AM114" s="20">
        <v>18</v>
      </c>
      <c r="AN114" s="20">
        <v>89</v>
      </c>
      <c r="AO114" s="20">
        <v>31</v>
      </c>
      <c r="AP114" s="20">
        <v>23</v>
      </c>
      <c r="AQ114" s="20">
        <v>37</v>
      </c>
      <c r="AR114">
        <v>1</v>
      </c>
      <c r="AS114" s="20">
        <v>34</v>
      </c>
      <c r="AT114">
        <v>17</v>
      </c>
      <c r="AU114" s="20">
        <v>35</v>
      </c>
      <c r="AV114" s="20">
        <v>6</v>
      </c>
      <c r="AW114" s="20">
        <v>54</v>
      </c>
      <c r="AX114" s="20">
        <v>36</v>
      </c>
      <c r="AY114" s="20">
        <v>9</v>
      </c>
      <c r="AZ114" s="20">
        <v>55</v>
      </c>
      <c r="BA114">
        <v>29</v>
      </c>
      <c r="BB114">
        <v>62</v>
      </c>
      <c r="BC114">
        <v>62</v>
      </c>
      <c r="BD114">
        <v>30</v>
      </c>
      <c r="BF114">
        <v>31</v>
      </c>
      <c r="BG114">
        <v>6</v>
      </c>
      <c r="BH114">
        <v>23</v>
      </c>
      <c r="BI114">
        <v>9</v>
      </c>
      <c r="BJ114">
        <v>7</v>
      </c>
      <c r="BK114">
        <v>43</v>
      </c>
      <c r="BL114">
        <v>75</v>
      </c>
      <c r="BM114">
        <v>37</v>
      </c>
      <c r="BN114">
        <v>51</v>
      </c>
      <c r="BO114">
        <v>18</v>
      </c>
      <c r="BP114">
        <v>42</v>
      </c>
      <c r="BQ114">
        <v>83</v>
      </c>
      <c r="BR114">
        <v>24</v>
      </c>
      <c r="BS114">
        <v>31</v>
      </c>
      <c r="BT114">
        <v>12</v>
      </c>
      <c r="BU114">
        <v>24</v>
      </c>
      <c r="BV114">
        <v>9</v>
      </c>
      <c r="BW114">
        <v>15</v>
      </c>
      <c r="BX114">
        <v>5</v>
      </c>
      <c r="BY114">
        <v>18</v>
      </c>
      <c r="BZ114">
        <v>4</v>
      </c>
      <c r="CA114">
        <v>31</v>
      </c>
      <c r="CB114">
        <v>36</v>
      </c>
      <c r="CC114">
        <v>25</v>
      </c>
      <c r="CD114">
        <v>13</v>
      </c>
    </row>
    <row r="115" spans="1:81" ht="12.75">
      <c r="A115" s="1" t="s">
        <v>55</v>
      </c>
      <c r="B115" s="36">
        <v>0.04</v>
      </c>
      <c r="C115" s="36">
        <v>0.34</v>
      </c>
      <c r="D115" s="36">
        <v>0.12</v>
      </c>
      <c r="E115" s="36">
        <v>0.45</v>
      </c>
      <c r="F115" s="37">
        <v>1.1239683608899775</v>
      </c>
      <c r="G115" s="37">
        <f t="shared" si="6"/>
        <v>1.4477065022447564</v>
      </c>
      <c r="H115" s="27">
        <v>1.32</v>
      </c>
      <c r="I115" s="27">
        <v>1.37</v>
      </c>
      <c r="J115" s="27">
        <v>1.0904684975767365</v>
      </c>
      <c r="K115" s="27">
        <v>1.2812690665039657</v>
      </c>
      <c r="L115" s="27">
        <v>0.7000946073793755</v>
      </c>
      <c r="M115" s="27">
        <v>2.92440684200846</v>
      </c>
      <c r="N115" s="53">
        <f t="shared" si="9"/>
        <v>4.329357948047705</v>
      </c>
      <c r="O115" s="84">
        <f t="shared" si="8"/>
        <v>33</v>
      </c>
      <c r="P115" s="84">
        <f>SUM(R115:IV115)</f>
        <v>265</v>
      </c>
      <c r="Q115" s="90">
        <f t="shared" si="7"/>
        <v>2.990494234387132</v>
      </c>
      <c r="R115" s="20"/>
      <c r="S115" s="20"/>
      <c r="T115" s="20"/>
      <c r="U115" s="28"/>
      <c r="V115" s="21"/>
      <c r="W115" s="21"/>
      <c r="X115" s="21"/>
      <c r="Y115" s="21">
        <v>4</v>
      </c>
      <c r="Z115" s="21"/>
      <c r="AA115" s="21"/>
      <c r="AD115" s="20">
        <v>1</v>
      </c>
      <c r="AG115" s="20">
        <v>2</v>
      </c>
      <c r="AH115" s="20">
        <v>6</v>
      </c>
      <c r="AN115" s="20">
        <v>10</v>
      </c>
      <c r="AO115" s="20"/>
      <c r="AP115" s="20">
        <v>3</v>
      </c>
      <c r="AQ115" s="20">
        <v>1</v>
      </c>
      <c r="AS115" s="20">
        <v>2</v>
      </c>
      <c r="AT115">
        <v>1</v>
      </c>
      <c r="AU115">
        <v>3</v>
      </c>
      <c r="AX115">
        <v>8</v>
      </c>
      <c r="AY115">
        <v>1</v>
      </c>
      <c r="AZ115">
        <v>9</v>
      </c>
      <c r="BA115">
        <v>34</v>
      </c>
      <c r="BB115">
        <v>6</v>
      </c>
      <c r="BD115">
        <v>11</v>
      </c>
      <c r="BE115">
        <v>2</v>
      </c>
      <c r="BF115">
        <v>5</v>
      </c>
      <c r="BH115">
        <v>1</v>
      </c>
      <c r="BK115">
        <v>1</v>
      </c>
      <c r="BL115">
        <v>1</v>
      </c>
      <c r="BM115">
        <v>2</v>
      </c>
      <c r="BN115">
        <v>40</v>
      </c>
      <c r="BO115">
        <v>23</v>
      </c>
      <c r="BR115">
        <v>5</v>
      </c>
      <c r="BU115">
        <v>5</v>
      </c>
      <c r="BV115">
        <v>13</v>
      </c>
      <c r="BW115">
        <v>30</v>
      </c>
      <c r="BY115">
        <v>3</v>
      </c>
      <c r="BZ115">
        <v>1</v>
      </c>
      <c r="CA115">
        <v>4</v>
      </c>
      <c r="CB115">
        <v>26</v>
      </c>
      <c r="CC115">
        <v>1</v>
      </c>
    </row>
    <row r="116" spans="1:81" ht="12.75">
      <c r="A116" s="1" t="s">
        <v>56</v>
      </c>
      <c r="B116" s="36">
        <v>0.54</v>
      </c>
      <c r="C116" s="37">
        <v>3.8</v>
      </c>
      <c r="D116" s="36">
        <v>2.57</v>
      </c>
      <c r="E116" s="36">
        <v>5.43</v>
      </c>
      <c r="F116" s="37">
        <v>12.816740559297813</v>
      </c>
      <c r="G116" s="37">
        <f t="shared" si="6"/>
        <v>7.5419477060243025</v>
      </c>
      <c r="H116" s="27">
        <v>9.56</v>
      </c>
      <c r="I116" s="27">
        <v>4.58</v>
      </c>
      <c r="J116" s="27">
        <v>5.8562197092084</v>
      </c>
      <c r="K116" s="27">
        <v>2.135448444173276</v>
      </c>
      <c r="L116" s="27">
        <v>0.6811731315042572</v>
      </c>
      <c r="M116" s="27">
        <v>22.438844951259885</v>
      </c>
      <c r="N116" s="53">
        <f t="shared" si="9"/>
        <v>3.561509557261886</v>
      </c>
      <c r="O116" s="84">
        <f t="shared" si="8"/>
        <v>34</v>
      </c>
      <c r="P116" s="84">
        <f>SUM(R116:IV116)</f>
        <v>218</v>
      </c>
      <c r="Q116" s="90">
        <f t="shared" si="7"/>
        <v>0.472226763706814</v>
      </c>
      <c r="R116" s="20"/>
      <c r="S116" s="20">
        <v>5</v>
      </c>
      <c r="T116" s="20"/>
      <c r="U116" s="28">
        <v>5</v>
      </c>
      <c r="V116" s="20">
        <v>11</v>
      </c>
      <c r="W116" s="20">
        <v>2</v>
      </c>
      <c r="X116" s="20">
        <v>12</v>
      </c>
      <c r="Y116" s="20"/>
      <c r="Z116" s="20"/>
      <c r="AA116" s="20"/>
      <c r="AD116" s="20">
        <v>2</v>
      </c>
      <c r="AF116">
        <v>1</v>
      </c>
      <c r="AH116" s="20">
        <v>1</v>
      </c>
      <c r="AL116">
        <v>2</v>
      </c>
      <c r="AN116" s="20">
        <v>18</v>
      </c>
      <c r="AO116" s="20"/>
      <c r="AP116" s="20">
        <v>5</v>
      </c>
      <c r="AQ116" s="20">
        <v>3</v>
      </c>
      <c r="AS116" s="20">
        <v>2</v>
      </c>
      <c r="AT116">
        <v>2</v>
      </c>
      <c r="AX116">
        <v>2</v>
      </c>
      <c r="AY116">
        <v>12</v>
      </c>
      <c r="AZ116">
        <v>6</v>
      </c>
      <c r="BA116">
        <v>15</v>
      </c>
      <c r="BB116">
        <v>12</v>
      </c>
      <c r="BD116">
        <v>11</v>
      </c>
      <c r="BF116">
        <v>3</v>
      </c>
      <c r="BH116">
        <v>4</v>
      </c>
      <c r="BL116">
        <v>33</v>
      </c>
      <c r="BN116">
        <v>2</v>
      </c>
      <c r="BO116">
        <v>2</v>
      </c>
      <c r="BP116">
        <v>2</v>
      </c>
      <c r="BR116">
        <v>16</v>
      </c>
      <c r="BS116">
        <v>2</v>
      </c>
      <c r="BT116">
        <v>6</v>
      </c>
      <c r="BU116">
        <v>7</v>
      </c>
      <c r="BV116">
        <v>1</v>
      </c>
      <c r="BW116">
        <v>7</v>
      </c>
      <c r="CB116">
        <v>2</v>
      </c>
      <c r="CC116">
        <v>2</v>
      </c>
    </row>
    <row r="117" spans="1:75" ht="12.75">
      <c r="A117" s="1" t="s">
        <v>57</v>
      </c>
      <c r="B117" s="36"/>
      <c r="C117" s="36">
        <v>0.13</v>
      </c>
      <c r="D117" s="36">
        <v>0.17</v>
      </c>
      <c r="E117" s="36">
        <v>0.04</v>
      </c>
      <c r="F117" s="37">
        <v>0.029000000000000005</v>
      </c>
      <c r="G117" s="37">
        <f t="shared" si="6"/>
        <v>0.35566094101546075</v>
      </c>
      <c r="H117" s="27"/>
      <c r="I117" s="27"/>
      <c r="J117" s="27">
        <v>1.029886914378029</v>
      </c>
      <c r="K117" s="27"/>
      <c r="L117" s="27">
        <v>0.018921475875118256</v>
      </c>
      <c r="M117" s="27">
        <v>1.0851572558396174</v>
      </c>
      <c r="N117" s="53">
        <f t="shared" si="9"/>
        <v>0.08168599901976803</v>
      </c>
      <c r="O117" s="84">
        <f t="shared" si="8"/>
        <v>2</v>
      </c>
      <c r="P117" s="84">
        <f>SUM(R117:IV117)</f>
        <v>5</v>
      </c>
      <c r="Q117" s="90">
        <f t="shared" si="7"/>
      </c>
      <c r="R117" s="20"/>
      <c r="S117" s="20"/>
      <c r="T117" s="20"/>
      <c r="U117" s="28"/>
      <c r="V117" s="21"/>
      <c r="W117" s="21"/>
      <c r="X117" s="21"/>
      <c r="Y117" s="21"/>
      <c r="Z117" s="21"/>
      <c r="AA117" s="21"/>
      <c r="BI117">
        <v>1</v>
      </c>
      <c r="BW117">
        <v>4</v>
      </c>
    </row>
    <row r="118" spans="1:27" ht="12.75">
      <c r="A118" s="1" t="s">
        <v>205</v>
      </c>
      <c r="B118" s="36">
        <v>0.01</v>
      </c>
      <c r="C118" s="36">
        <v>0.02</v>
      </c>
      <c r="D118" s="36"/>
      <c r="E118" s="36">
        <v>0.02</v>
      </c>
      <c r="F118" s="37"/>
      <c r="G118" s="37">
        <f t="shared" si="6"/>
        <v>0.009844617387021965</v>
      </c>
      <c r="H118" s="27"/>
      <c r="I118" s="27"/>
      <c r="J118" s="27"/>
      <c r="K118" s="27">
        <v>0.040675208460443354</v>
      </c>
      <c r="L118" s="27"/>
      <c r="M118" s="27">
        <v>0.01839249586168843</v>
      </c>
      <c r="N118" s="53">
        <f>P118*10/$N$4</f>
        <v>0</v>
      </c>
      <c r="O118" s="84">
        <f t="shared" si="8"/>
        <v>0</v>
      </c>
      <c r="P118" s="84">
        <f>SUM(R118:IV118)</f>
        <v>0</v>
      </c>
      <c r="Q118" s="90">
        <f t="shared" si="7"/>
      </c>
      <c r="R118" s="20"/>
      <c r="S118" s="20"/>
      <c r="T118" s="20"/>
      <c r="U118" s="28"/>
      <c r="V118" s="21"/>
      <c r="W118" s="21"/>
      <c r="X118" s="21"/>
      <c r="Y118" s="21"/>
      <c r="Z118" s="21"/>
      <c r="AA118" s="21"/>
    </row>
    <row r="119" spans="1:77" ht="12.75">
      <c r="A119" s="1" t="s">
        <v>58</v>
      </c>
      <c r="B119" s="36">
        <v>0.81</v>
      </c>
      <c r="C119" s="37">
        <v>8.3</v>
      </c>
      <c r="D119" s="37">
        <v>5.35</v>
      </c>
      <c r="E119" s="36">
        <v>12.55</v>
      </c>
      <c r="F119" s="37">
        <v>12.014049601959583</v>
      </c>
      <c r="G119" s="37">
        <f t="shared" si="6"/>
        <v>2.019917775505141</v>
      </c>
      <c r="H119" s="27">
        <v>4.02</v>
      </c>
      <c r="I119" s="27">
        <v>2.32</v>
      </c>
      <c r="J119" s="27">
        <v>2.867528271405492</v>
      </c>
      <c r="K119" s="27">
        <v>2.2981492780150496</v>
      </c>
      <c r="L119" s="27">
        <v>0.24597918637653732</v>
      </c>
      <c r="M119" s="27">
        <v>0.3678499172337686</v>
      </c>
      <c r="N119" s="53">
        <f t="shared" si="9"/>
        <v>2.2381963731416437</v>
      </c>
      <c r="O119" s="84">
        <f t="shared" si="8"/>
        <v>13</v>
      </c>
      <c r="P119" s="84">
        <f>SUM(R119:IV119)</f>
        <v>137</v>
      </c>
      <c r="Q119" s="90">
        <f t="shared" si="7"/>
        <v>1.1080631104312726</v>
      </c>
      <c r="R119" s="20"/>
      <c r="S119" s="20"/>
      <c r="T119" s="20"/>
      <c r="U119" s="28"/>
      <c r="V119" s="20"/>
      <c r="W119" s="20"/>
      <c r="X119" s="20">
        <v>3</v>
      </c>
      <c r="Y119" s="20"/>
      <c r="Z119" s="20"/>
      <c r="AA119" s="20">
        <v>3</v>
      </c>
      <c r="AN119" s="20">
        <v>18</v>
      </c>
      <c r="AP119" s="20">
        <v>15</v>
      </c>
      <c r="AT119">
        <v>12</v>
      </c>
      <c r="BA119">
        <v>5</v>
      </c>
      <c r="BB119">
        <v>1</v>
      </c>
      <c r="BD119">
        <v>1</v>
      </c>
      <c r="BI119">
        <v>61</v>
      </c>
      <c r="BK119">
        <v>8</v>
      </c>
      <c r="BM119">
        <v>8</v>
      </c>
      <c r="BV119">
        <v>1</v>
      </c>
      <c r="BY119">
        <v>1</v>
      </c>
    </row>
    <row r="120" spans="1:27" ht="12.75">
      <c r="A120" s="1" t="s">
        <v>59</v>
      </c>
      <c r="B120" s="36"/>
      <c r="C120" s="36">
        <v>0.02</v>
      </c>
      <c r="D120" s="36">
        <v>0.01</v>
      </c>
      <c r="E120" s="36">
        <v>0.04</v>
      </c>
      <c r="F120" s="37">
        <v>0.035123698714023266</v>
      </c>
      <c r="G120" s="37">
        <f t="shared" si="6"/>
        <v>0.009852556156892353</v>
      </c>
      <c r="H120" s="27"/>
      <c r="I120" s="27">
        <v>0.02</v>
      </c>
      <c r="J120" s="27">
        <v>0.02019386106623586</v>
      </c>
      <c r="K120" s="27"/>
      <c r="L120" s="27">
        <v>0.018921475875118256</v>
      </c>
      <c r="M120" s="27"/>
      <c r="N120" s="53">
        <f t="shared" si="9"/>
        <v>0.016337199803953605</v>
      </c>
      <c r="O120" s="84">
        <f t="shared" si="8"/>
        <v>1</v>
      </c>
      <c r="P120" s="84">
        <f>SUM(R120:IV120)</f>
        <v>1</v>
      </c>
      <c r="Q120" s="90">
        <f t="shared" si="7"/>
      </c>
      <c r="R120" s="20"/>
      <c r="S120" s="20"/>
      <c r="T120" s="20"/>
      <c r="U120" s="76"/>
      <c r="V120" s="21"/>
      <c r="W120" s="21"/>
      <c r="X120" s="21"/>
      <c r="Y120" s="21"/>
      <c r="Z120" s="21"/>
      <c r="AA120" s="21">
        <v>1</v>
      </c>
    </row>
    <row r="121" spans="1:81" ht="12.75">
      <c r="A121" s="1" t="s">
        <v>60</v>
      </c>
      <c r="B121" s="36">
        <v>1.67</v>
      </c>
      <c r="C121" s="36">
        <v>1.03</v>
      </c>
      <c r="D121" s="36">
        <v>0.65</v>
      </c>
      <c r="E121" s="36">
        <v>1.08</v>
      </c>
      <c r="F121" s="37">
        <v>1.0915664421310471</v>
      </c>
      <c r="G121" s="37">
        <f t="shared" si="6"/>
        <v>0.510303832454876</v>
      </c>
      <c r="H121" s="27">
        <v>0.1</v>
      </c>
      <c r="I121" s="27">
        <v>0.53</v>
      </c>
      <c r="J121" s="27">
        <v>0.2019386106623586</v>
      </c>
      <c r="K121" s="27">
        <v>1.952410006101281</v>
      </c>
      <c r="L121" s="27">
        <v>0.05676442762535477</v>
      </c>
      <c r="M121" s="27">
        <v>0.22070995034026117</v>
      </c>
      <c r="N121" s="53">
        <f t="shared" si="9"/>
        <v>0.6534879921581442</v>
      </c>
      <c r="O121" s="84">
        <f t="shared" si="8"/>
        <v>14</v>
      </c>
      <c r="P121" s="84">
        <f>SUM(R121:IV121)</f>
        <v>40</v>
      </c>
      <c r="Q121" s="90">
        <f t="shared" si="7"/>
        <v>1.2805860951787569</v>
      </c>
      <c r="R121" s="20"/>
      <c r="S121" s="20">
        <v>8</v>
      </c>
      <c r="T121" s="20"/>
      <c r="U121" s="28">
        <v>1</v>
      </c>
      <c r="V121" s="21"/>
      <c r="W121" s="21"/>
      <c r="X121" s="21"/>
      <c r="Y121" s="21"/>
      <c r="Z121" s="21"/>
      <c r="AA121" s="21"/>
      <c r="AE121">
        <v>1</v>
      </c>
      <c r="AF121">
        <v>3</v>
      </c>
      <c r="AI121">
        <v>1</v>
      </c>
      <c r="AK121">
        <v>2</v>
      </c>
      <c r="AL121">
        <v>4</v>
      </c>
      <c r="AO121">
        <v>9</v>
      </c>
      <c r="AR121">
        <v>4</v>
      </c>
      <c r="AV121">
        <v>2</v>
      </c>
      <c r="AW121">
        <v>2</v>
      </c>
      <c r="BM121">
        <v>1</v>
      </c>
      <c r="BZ121">
        <v>1</v>
      </c>
      <c r="CC121">
        <v>1</v>
      </c>
    </row>
    <row r="122" spans="1:47" ht="12.75">
      <c r="A122" s="1" t="s">
        <v>61</v>
      </c>
      <c r="B122" s="36">
        <v>1.78</v>
      </c>
      <c r="C122" s="36">
        <v>1.25</v>
      </c>
      <c r="D122" s="36">
        <v>1.32</v>
      </c>
      <c r="E122" s="36">
        <v>2.57</v>
      </c>
      <c r="F122" s="37">
        <v>1.7375460298020005</v>
      </c>
      <c r="G122" s="37">
        <f t="shared" si="6"/>
        <v>0.31754343087707876</v>
      </c>
      <c r="H122" s="27">
        <v>0.23</v>
      </c>
      <c r="I122" s="27">
        <v>0.71</v>
      </c>
      <c r="J122" s="27">
        <v>0.02019386106623586</v>
      </c>
      <c r="K122" s="27">
        <v>0.5897905226764286</v>
      </c>
      <c r="L122" s="27">
        <v>0.20813623462630082</v>
      </c>
      <c r="M122" s="27">
        <v>0.14713996689350745</v>
      </c>
      <c r="N122" s="53">
        <f t="shared" si="9"/>
        <v>0.24505799705930406</v>
      </c>
      <c r="O122" s="84">
        <f t="shared" si="8"/>
        <v>5</v>
      </c>
      <c r="P122" s="84">
        <f>SUM(R122:IV122)</f>
        <v>15</v>
      </c>
      <c r="Q122" s="90">
        <f t="shared" si="7"/>
        <v>0.7717306460487484</v>
      </c>
      <c r="R122" s="20"/>
      <c r="S122" s="20"/>
      <c r="T122" s="20"/>
      <c r="U122" s="28">
        <v>1</v>
      </c>
      <c r="V122" s="20"/>
      <c r="W122" s="20"/>
      <c r="X122" s="20"/>
      <c r="Y122" s="20"/>
      <c r="Z122" s="20">
        <v>4</v>
      </c>
      <c r="AA122" s="20"/>
      <c r="AM122">
        <v>5</v>
      </c>
      <c r="AS122">
        <v>3</v>
      </c>
      <c r="AU122">
        <v>2</v>
      </c>
    </row>
    <row r="123" spans="1:49" ht="12.75">
      <c r="A123" s="1" t="s">
        <v>62</v>
      </c>
      <c r="B123" s="36"/>
      <c r="C123" s="36">
        <v>0.06</v>
      </c>
      <c r="D123" s="36">
        <v>0.17</v>
      </c>
      <c r="E123" s="36">
        <v>0.09</v>
      </c>
      <c r="F123" s="37">
        <v>0.07512369871402327</v>
      </c>
      <c r="G123" s="37">
        <f t="shared" si="6"/>
        <v>0.19584174525930642</v>
      </c>
      <c r="H123" s="27">
        <v>0.3</v>
      </c>
      <c r="I123" s="27"/>
      <c r="J123" s="27">
        <v>0.22213247172859446</v>
      </c>
      <c r="K123" s="27">
        <v>0.24405125076266013</v>
      </c>
      <c r="L123" s="27">
        <v>0.15137180700094605</v>
      </c>
      <c r="M123" s="27">
        <v>0.257494942063638</v>
      </c>
      <c r="N123" s="53">
        <f t="shared" si="9"/>
        <v>0.22872079725535047</v>
      </c>
      <c r="O123" s="84">
        <f t="shared" si="8"/>
        <v>5</v>
      </c>
      <c r="P123" s="84">
        <f>SUM(R123:IV123)</f>
        <v>14</v>
      </c>
      <c r="Q123" s="90">
        <f t="shared" si="7"/>
        <v>1.167885820015085</v>
      </c>
      <c r="R123" s="20"/>
      <c r="S123" s="20"/>
      <c r="T123" s="20"/>
      <c r="U123" s="28">
        <v>2</v>
      </c>
      <c r="V123" s="21"/>
      <c r="W123" s="21"/>
      <c r="X123" s="21"/>
      <c r="Y123" s="21"/>
      <c r="Z123" s="21"/>
      <c r="AA123" s="21"/>
      <c r="AF123">
        <v>2</v>
      </c>
      <c r="AN123">
        <v>1</v>
      </c>
      <c r="AQ123">
        <v>7</v>
      </c>
      <c r="AW123">
        <v>2</v>
      </c>
    </row>
    <row r="124" spans="1:81" ht="12.75">
      <c r="A124" s="1" t="s">
        <v>63</v>
      </c>
      <c r="B124" s="36">
        <v>5.43</v>
      </c>
      <c r="C124" s="36">
        <v>8.82</v>
      </c>
      <c r="D124" s="37">
        <v>9.37</v>
      </c>
      <c r="E124" s="36">
        <v>11.53</v>
      </c>
      <c r="F124" s="37">
        <v>8.355452337211677</v>
      </c>
      <c r="G124" s="37">
        <f t="shared" si="6"/>
        <v>7.521258995881649</v>
      </c>
      <c r="H124" s="27">
        <v>9.41</v>
      </c>
      <c r="I124" s="27">
        <v>11.51</v>
      </c>
      <c r="J124" s="27">
        <v>5.876413570274635</v>
      </c>
      <c r="K124" s="27">
        <v>5.511490746390074</v>
      </c>
      <c r="L124" s="27">
        <v>3.2923368022705763</v>
      </c>
      <c r="M124" s="27">
        <v>9.527312856354607</v>
      </c>
      <c r="N124" s="53">
        <f t="shared" si="9"/>
        <v>7.84185590589773</v>
      </c>
      <c r="O124" s="84">
        <f t="shared" si="8"/>
        <v>56</v>
      </c>
      <c r="P124" s="84">
        <f>SUM(R124:IV124)</f>
        <v>480</v>
      </c>
      <c r="Q124" s="90">
        <f t="shared" si="7"/>
        <v>1.0426254314858228</v>
      </c>
      <c r="R124" s="20">
        <v>20</v>
      </c>
      <c r="S124" s="20">
        <v>1</v>
      </c>
      <c r="T124" s="20">
        <v>2</v>
      </c>
      <c r="U124" s="28">
        <v>1</v>
      </c>
      <c r="V124" s="20">
        <v>4</v>
      </c>
      <c r="W124" s="20">
        <v>24</v>
      </c>
      <c r="X124" s="20">
        <v>15</v>
      </c>
      <c r="Y124" s="20">
        <v>6</v>
      </c>
      <c r="Z124" s="20">
        <v>3</v>
      </c>
      <c r="AA124" s="20"/>
      <c r="AB124" s="20">
        <v>2</v>
      </c>
      <c r="AC124" s="20">
        <v>1</v>
      </c>
      <c r="AD124" s="20"/>
      <c r="AE124" s="20">
        <v>3</v>
      </c>
      <c r="AF124" s="20">
        <v>13</v>
      </c>
      <c r="AG124">
        <v>34</v>
      </c>
      <c r="AH124" s="20">
        <v>1</v>
      </c>
      <c r="AI124">
        <v>9</v>
      </c>
      <c r="AJ124" s="20"/>
      <c r="AK124" s="20">
        <v>4</v>
      </c>
      <c r="AL124" s="20">
        <v>25</v>
      </c>
      <c r="AM124" s="20">
        <v>17</v>
      </c>
      <c r="AN124" s="20">
        <v>22</v>
      </c>
      <c r="AO124" s="20">
        <v>10</v>
      </c>
      <c r="AP124" s="20">
        <v>15</v>
      </c>
      <c r="AQ124" s="20">
        <v>6</v>
      </c>
      <c r="AR124">
        <v>1</v>
      </c>
      <c r="AS124" s="20">
        <v>3</v>
      </c>
      <c r="AT124">
        <v>2</v>
      </c>
      <c r="AU124" s="20">
        <v>8</v>
      </c>
      <c r="AW124" s="20">
        <v>2</v>
      </c>
      <c r="AX124" s="20">
        <v>6</v>
      </c>
      <c r="AY124" s="20">
        <v>14</v>
      </c>
      <c r="AZ124" s="20">
        <v>9</v>
      </c>
      <c r="BA124">
        <v>14</v>
      </c>
      <c r="BB124">
        <v>9</v>
      </c>
      <c r="BC124">
        <v>2</v>
      </c>
      <c r="BD124">
        <v>23</v>
      </c>
      <c r="BF124">
        <v>7</v>
      </c>
      <c r="BH124">
        <v>1</v>
      </c>
      <c r="BJ124">
        <v>2</v>
      </c>
      <c r="BK124">
        <v>6</v>
      </c>
      <c r="BL124">
        <v>22</v>
      </c>
      <c r="BM124">
        <v>2</v>
      </c>
      <c r="BN124">
        <v>10</v>
      </c>
      <c r="BO124">
        <v>1</v>
      </c>
      <c r="BP124">
        <v>4</v>
      </c>
      <c r="BQ124">
        <v>5</v>
      </c>
      <c r="BR124">
        <v>9</v>
      </c>
      <c r="BS124">
        <v>2</v>
      </c>
      <c r="BT124">
        <v>7</v>
      </c>
      <c r="BU124">
        <v>4</v>
      </c>
      <c r="BV124">
        <v>10</v>
      </c>
      <c r="BW124">
        <v>13</v>
      </c>
      <c r="BY124">
        <v>3</v>
      </c>
      <c r="BZ124">
        <v>3</v>
      </c>
      <c r="CA124">
        <v>21</v>
      </c>
      <c r="CB124">
        <v>4</v>
      </c>
      <c r="CC124">
        <v>13</v>
      </c>
    </row>
    <row r="125" spans="1:32" ht="12.75">
      <c r="A125" s="1" t="s">
        <v>169</v>
      </c>
      <c r="B125" s="36"/>
      <c r="C125" s="75" t="s">
        <v>196</v>
      </c>
      <c r="D125" s="54"/>
      <c r="E125" s="36">
        <v>0.01</v>
      </c>
      <c r="F125" s="74" t="s">
        <v>196</v>
      </c>
      <c r="G125" s="37">
        <f t="shared" si="6"/>
        <v>0.0030654159769480716</v>
      </c>
      <c r="H125" s="27"/>
      <c r="I125" s="27"/>
      <c r="J125" s="27"/>
      <c r="K125" s="27"/>
      <c r="L125" s="27"/>
      <c r="M125" s="27">
        <v>0.01839249586168843</v>
      </c>
      <c r="N125" s="53">
        <f>P125*10/$N$4</f>
        <v>0</v>
      </c>
      <c r="O125" s="84">
        <f t="shared" si="8"/>
        <v>0</v>
      </c>
      <c r="P125" s="84">
        <f>SUM(R125:IV125)</f>
        <v>0</v>
      </c>
      <c r="Q125" s="90">
        <f t="shared" si="7"/>
      </c>
      <c r="R125" s="20"/>
      <c r="S125" s="20"/>
      <c r="T125" s="20"/>
      <c r="U125" s="28"/>
      <c r="V125" s="20"/>
      <c r="W125" s="20"/>
      <c r="X125" s="20"/>
      <c r="Y125" s="20"/>
      <c r="Z125" s="20"/>
      <c r="AA125" s="20"/>
      <c r="AF125" s="20"/>
    </row>
    <row r="126" spans="1:64" ht="12.75">
      <c r="A126" s="1" t="s">
        <v>81</v>
      </c>
      <c r="B126" s="36"/>
      <c r="C126" s="75" t="s">
        <v>196</v>
      </c>
      <c r="D126" s="75" t="s">
        <v>196</v>
      </c>
      <c r="E126" s="36">
        <v>0.04</v>
      </c>
      <c r="F126" s="74" t="s">
        <v>196</v>
      </c>
      <c r="G126" s="37">
        <f t="shared" si="6"/>
        <v>0.09265109771219626</v>
      </c>
      <c r="H126" s="27"/>
      <c r="I126" s="27"/>
      <c r="J126" s="27">
        <v>0.04038772213247172</v>
      </c>
      <c r="K126" s="27"/>
      <c r="L126" s="27">
        <v>0.018921475875118256</v>
      </c>
      <c r="M126" s="27">
        <v>0.4965973882655876</v>
      </c>
      <c r="N126" s="53">
        <f t="shared" si="9"/>
        <v>0.016337199803953605</v>
      </c>
      <c r="O126" s="84">
        <f t="shared" si="8"/>
        <v>1</v>
      </c>
      <c r="P126" s="84">
        <f>SUM(R126:IV126)</f>
        <v>1</v>
      </c>
      <c r="Q126" s="90">
        <f t="shared" si="7"/>
      </c>
      <c r="R126" s="20"/>
      <c r="S126" s="20"/>
      <c r="T126" s="20"/>
      <c r="U126" s="28"/>
      <c r="V126" s="72"/>
      <c r="W126" s="72"/>
      <c r="X126" s="21"/>
      <c r="Y126" s="21"/>
      <c r="Z126" s="21"/>
      <c r="AA126" s="21"/>
      <c r="BL126">
        <v>1</v>
      </c>
    </row>
    <row r="127" spans="1:27" ht="12.75">
      <c r="A127" s="1" t="s">
        <v>87</v>
      </c>
      <c r="B127" s="36">
        <v>0.13</v>
      </c>
      <c r="C127" s="36">
        <v>0.21</v>
      </c>
      <c r="D127" s="36">
        <v>0.02</v>
      </c>
      <c r="E127" s="36">
        <v>0.28</v>
      </c>
      <c r="F127" s="37">
        <v>0.008041232904674423</v>
      </c>
      <c r="G127" s="37">
        <f t="shared" si="6"/>
        <v>0.03567973322702691</v>
      </c>
      <c r="H127" s="27"/>
      <c r="I127" s="27">
        <v>0.12</v>
      </c>
      <c r="J127" s="27"/>
      <c r="K127" s="27"/>
      <c r="L127" s="27">
        <v>0.07568590350047302</v>
      </c>
      <c r="M127" s="27">
        <v>0.01839249586168843</v>
      </c>
      <c r="N127" s="53">
        <f t="shared" si="9"/>
        <v>0</v>
      </c>
      <c r="O127" s="84">
        <f t="shared" si="8"/>
        <v>0</v>
      </c>
      <c r="P127" s="84">
        <f>SUM(R127:IV127)</f>
        <v>0</v>
      </c>
      <c r="Q127" s="90">
        <f t="shared" si="7"/>
      </c>
      <c r="R127" s="20"/>
      <c r="S127" s="20"/>
      <c r="T127" s="20"/>
      <c r="U127" s="28"/>
      <c r="V127" s="21"/>
      <c r="W127" s="21"/>
      <c r="X127" s="21"/>
      <c r="Y127" s="21"/>
      <c r="Z127" s="21"/>
      <c r="AA127" s="21"/>
    </row>
    <row r="128" spans="1:27" ht="12.75">
      <c r="A128" s="1" t="s">
        <v>247</v>
      </c>
      <c r="B128" s="36"/>
      <c r="C128" s="36"/>
      <c r="D128" s="36"/>
      <c r="E128" s="36"/>
      <c r="F128" s="37"/>
      <c r="G128" s="37">
        <f t="shared" si="6"/>
        <v>0.0030654159769480716</v>
      </c>
      <c r="H128" s="27"/>
      <c r="I128" s="27"/>
      <c r="J128" s="27"/>
      <c r="K128" s="27"/>
      <c r="L128" s="27"/>
      <c r="M128" s="27">
        <v>0.01839249586168843</v>
      </c>
      <c r="N128" s="53">
        <f>P128*10/$N$4</f>
        <v>0</v>
      </c>
      <c r="O128" s="84">
        <f>COUNT(R128:CE128)</f>
        <v>0</v>
      </c>
      <c r="P128" s="84">
        <f>SUM(R128:IV128)</f>
        <v>0</v>
      </c>
      <c r="Q128" s="90">
        <f t="shared" si="7"/>
      </c>
      <c r="R128" s="20"/>
      <c r="S128" s="20"/>
      <c r="T128" s="20"/>
      <c r="U128" s="28"/>
      <c r="V128" s="21"/>
      <c r="W128" s="21"/>
      <c r="X128" s="21"/>
      <c r="Y128" s="21"/>
      <c r="Z128" s="21"/>
      <c r="AA128" s="21"/>
    </row>
    <row r="129" spans="1:82" ht="12.75">
      <c r="A129" s="1" t="s">
        <v>64</v>
      </c>
      <c r="B129" s="36">
        <v>71.14</v>
      </c>
      <c r="C129" s="36">
        <v>68.17</v>
      </c>
      <c r="D129" s="36">
        <v>59.32</v>
      </c>
      <c r="E129" s="36">
        <v>35.38</v>
      </c>
      <c r="F129" s="37">
        <v>39.59990651153297</v>
      </c>
      <c r="G129" s="37">
        <f t="shared" si="6"/>
        <v>39.42395624748411</v>
      </c>
      <c r="H129" s="27">
        <v>41.56</v>
      </c>
      <c r="I129" s="27">
        <v>36.57</v>
      </c>
      <c r="J129" s="27">
        <v>36.83360258481421</v>
      </c>
      <c r="K129" s="27">
        <v>50.47793369941021</v>
      </c>
      <c r="L129" s="27">
        <v>34.09649952696309</v>
      </c>
      <c r="M129" s="27">
        <v>37.00570167371712</v>
      </c>
      <c r="N129" s="53">
        <f t="shared" si="9"/>
        <v>42.47671949027937</v>
      </c>
      <c r="O129" s="84">
        <f t="shared" si="8"/>
        <v>60</v>
      </c>
      <c r="P129" s="84">
        <f>SUM(R129:IV129)</f>
        <v>2600</v>
      </c>
      <c r="Q129" s="90">
        <f t="shared" si="7"/>
        <v>1.0774342185150452</v>
      </c>
      <c r="R129" s="20">
        <v>40</v>
      </c>
      <c r="S129" s="20">
        <v>4</v>
      </c>
      <c r="T129" s="20">
        <v>18</v>
      </c>
      <c r="U129" s="28">
        <v>12</v>
      </c>
      <c r="V129" s="20">
        <v>66</v>
      </c>
      <c r="W129" s="20">
        <v>21</v>
      </c>
      <c r="X129" s="20">
        <v>4</v>
      </c>
      <c r="Y129" s="20">
        <v>11</v>
      </c>
      <c r="Z129" s="20">
        <v>2</v>
      </c>
      <c r="AA129" s="20"/>
      <c r="AB129" s="20">
        <v>84</v>
      </c>
      <c r="AC129" s="20">
        <v>55</v>
      </c>
      <c r="AD129" s="20">
        <v>21</v>
      </c>
      <c r="AE129" s="20">
        <v>43</v>
      </c>
      <c r="AF129" s="20">
        <v>15</v>
      </c>
      <c r="AG129" s="20">
        <v>24</v>
      </c>
      <c r="AH129" s="20">
        <v>10</v>
      </c>
      <c r="AI129">
        <v>278</v>
      </c>
      <c r="AJ129" s="20"/>
      <c r="AK129" s="20">
        <v>22</v>
      </c>
      <c r="AL129" s="20">
        <v>66</v>
      </c>
      <c r="AM129" s="20">
        <v>92</v>
      </c>
      <c r="AN129" s="20">
        <v>102</v>
      </c>
      <c r="AO129" s="20">
        <v>23</v>
      </c>
      <c r="AP129" s="20">
        <v>30</v>
      </c>
      <c r="AQ129" s="20">
        <v>146</v>
      </c>
      <c r="AR129">
        <v>19</v>
      </c>
      <c r="AS129" s="20">
        <v>13</v>
      </c>
      <c r="AT129" s="20">
        <v>118</v>
      </c>
      <c r="AU129" s="20">
        <v>165</v>
      </c>
      <c r="AV129" s="20">
        <v>30</v>
      </c>
      <c r="AW129" s="20">
        <v>150</v>
      </c>
      <c r="AX129" s="20">
        <v>16</v>
      </c>
      <c r="AY129" s="20">
        <v>40</v>
      </c>
      <c r="AZ129" s="20">
        <v>7</v>
      </c>
      <c r="BA129">
        <v>60</v>
      </c>
      <c r="BB129">
        <v>15</v>
      </c>
      <c r="BC129">
        <v>108</v>
      </c>
      <c r="BD129">
        <v>46</v>
      </c>
      <c r="BE129">
        <v>14</v>
      </c>
      <c r="BF129">
        <v>26</v>
      </c>
      <c r="BG129">
        <v>12</v>
      </c>
      <c r="BH129">
        <v>19</v>
      </c>
      <c r="BI129">
        <v>8</v>
      </c>
      <c r="BJ129">
        <v>3</v>
      </c>
      <c r="BK129">
        <v>7</v>
      </c>
      <c r="BL129">
        <v>1</v>
      </c>
      <c r="BM129">
        <v>181</v>
      </c>
      <c r="BN129">
        <v>21</v>
      </c>
      <c r="BO129">
        <v>89</v>
      </c>
      <c r="BP129">
        <v>12</v>
      </c>
      <c r="BQ129">
        <v>130</v>
      </c>
      <c r="BR129">
        <v>4</v>
      </c>
      <c r="BS129">
        <v>26</v>
      </c>
      <c r="BT129">
        <v>9</v>
      </c>
      <c r="BU129">
        <v>9</v>
      </c>
      <c r="BW129">
        <v>2</v>
      </c>
      <c r="BX129">
        <v>4</v>
      </c>
      <c r="BY129">
        <v>2</v>
      </c>
      <c r="BZ129">
        <v>2</v>
      </c>
      <c r="CC129">
        <v>28</v>
      </c>
      <c r="CD129">
        <v>15</v>
      </c>
    </row>
    <row r="130" spans="1:43" ht="12.75">
      <c r="A130" s="1" t="s">
        <v>227</v>
      </c>
      <c r="B130" s="42"/>
      <c r="C130" s="42"/>
      <c r="D130" s="42"/>
      <c r="E130" s="42"/>
      <c r="F130" s="43"/>
      <c r="G130" s="37">
        <f t="shared" si="6"/>
        <v>0.0033896007050369464</v>
      </c>
      <c r="H130" s="27"/>
      <c r="I130" s="27"/>
      <c r="J130" s="27"/>
      <c r="K130" s="27">
        <v>0.020337604230221677</v>
      </c>
      <c r="L130" s="27"/>
      <c r="M130" s="27"/>
      <c r="N130" s="53">
        <f>P130*10/$N$4</f>
        <v>0</v>
      </c>
      <c r="O130" s="84">
        <f>COUNT(R130:CE130)</f>
        <v>0</v>
      </c>
      <c r="P130" s="84">
        <f>SUM(R130:IV130)</f>
        <v>0</v>
      </c>
      <c r="Q130" s="90">
        <f t="shared" si="7"/>
      </c>
      <c r="R130" s="20"/>
      <c r="S130" s="20"/>
      <c r="T130" s="20"/>
      <c r="U130" s="28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L130" s="20"/>
      <c r="AM130" s="20"/>
      <c r="AN130" s="20"/>
      <c r="AO130" s="20"/>
      <c r="AP130" s="20"/>
      <c r="AQ130" s="20"/>
    </row>
    <row r="131" spans="1:21" ht="13.5" thickBot="1">
      <c r="A131" s="1" t="s">
        <v>84</v>
      </c>
      <c r="B131" s="42"/>
      <c r="C131" s="73" t="s">
        <v>196</v>
      </c>
      <c r="D131" s="43">
        <v>0.07</v>
      </c>
      <c r="E131" s="42">
        <v>0.35</v>
      </c>
      <c r="F131" s="43">
        <v>0.1742061645233721</v>
      </c>
      <c r="G131" s="37">
        <f t="shared" si="6"/>
        <v>0.013322381427630548</v>
      </c>
      <c r="H131" s="27"/>
      <c r="I131" s="27"/>
      <c r="J131" s="27"/>
      <c r="K131" s="27">
        <v>0.06101281269066503</v>
      </c>
      <c r="L131" s="27">
        <v>0.018921475875118256</v>
      </c>
      <c r="M131" s="27"/>
      <c r="N131" s="53">
        <f t="shared" si="9"/>
        <v>0</v>
      </c>
      <c r="O131" s="85">
        <f t="shared" si="8"/>
        <v>0</v>
      </c>
      <c r="P131" s="85">
        <f>SUM(R131:IV131)</f>
        <v>0</v>
      </c>
      <c r="Q131" s="90">
        <f t="shared" si="7"/>
      </c>
      <c r="R131" s="20"/>
      <c r="S131" s="20"/>
      <c r="T131" s="20"/>
      <c r="U131" s="28"/>
    </row>
    <row r="132" spans="1:21" ht="13.5" thickBot="1">
      <c r="A132" s="1" t="s">
        <v>115</v>
      </c>
      <c r="B132" s="44">
        <f>SUM(B5:B131)</f>
        <v>356.23999999999995</v>
      </c>
      <c r="C132" s="44">
        <f aca="true" t="shared" si="10" ref="C132:N132">SUM(C5:C131)</f>
        <v>322.36000000000007</v>
      </c>
      <c r="D132" s="44">
        <f t="shared" si="10"/>
        <v>350.39</v>
      </c>
      <c r="E132" s="44">
        <f t="shared" si="10"/>
        <v>346.9599999999999</v>
      </c>
      <c r="F132" s="44">
        <f t="shared" si="10"/>
        <v>422.3323324720295</v>
      </c>
      <c r="G132" s="44">
        <f t="shared" si="10"/>
        <v>496.47532459084937</v>
      </c>
      <c r="H132" s="44">
        <f t="shared" si="10"/>
        <v>371.0658555729985</v>
      </c>
      <c r="I132" s="44">
        <f t="shared" si="10"/>
        <v>425.04999999999984</v>
      </c>
      <c r="J132" s="44">
        <f t="shared" si="10"/>
        <v>453.83683360258453</v>
      </c>
      <c r="K132" s="44">
        <f t="shared" si="10"/>
        <v>472.6052471018913</v>
      </c>
      <c r="L132" s="44">
        <f t="shared" si="10"/>
        <v>616.2535477767262</v>
      </c>
      <c r="M132" s="44">
        <v>640.0404634908957</v>
      </c>
      <c r="N132" s="44">
        <f t="shared" si="10"/>
        <v>507.56412350923074</v>
      </c>
      <c r="O132" s="28"/>
      <c r="P132" s="48"/>
      <c r="Q132" s="90">
        <f t="shared" si="7"/>
        <v>1.0223350454073823</v>
      </c>
      <c r="R132" s="48"/>
      <c r="S132" s="65"/>
      <c r="T132" s="65"/>
      <c r="U132" s="48"/>
    </row>
    <row r="133" spans="1:21" ht="12.75">
      <c r="A133" s="1" t="s">
        <v>148</v>
      </c>
      <c r="B133" s="1">
        <f aca="true" t="shared" si="11" ref="B133:N133">COUNTIF(B5:B131,"&gt;0")</f>
        <v>56</v>
      </c>
      <c r="C133" s="1">
        <f t="shared" si="11"/>
        <v>76</v>
      </c>
      <c r="D133" s="1">
        <f t="shared" si="11"/>
        <v>79</v>
      </c>
      <c r="E133" s="1">
        <f t="shared" si="11"/>
        <v>95</v>
      </c>
      <c r="F133" s="1">
        <f t="shared" si="11"/>
        <v>89</v>
      </c>
      <c r="G133" s="1">
        <f>COUNTIF(G5:G131,"&gt;0")</f>
        <v>119</v>
      </c>
      <c r="H133" s="1">
        <f t="shared" si="11"/>
        <v>65</v>
      </c>
      <c r="I133" s="1">
        <f t="shared" si="11"/>
        <v>66</v>
      </c>
      <c r="J133" s="1">
        <f>COUNTIF(J5:J131,"&gt;0")</f>
        <v>78</v>
      </c>
      <c r="K133" s="1">
        <f>COUNTIF(K5:K131,"&gt;0")</f>
        <v>76</v>
      </c>
      <c r="L133" s="1">
        <f>COUNTIF(L5:L131,"&gt;0")</f>
        <v>89</v>
      </c>
      <c r="M133" s="1">
        <v>90</v>
      </c>
      <c r="N133" s="1">
        <f t="shared" si="11"/>
        <v>89</v>
      </c>
      <c r="O133" s="48"/>
      <c r="P133" s="48"/>
      <c r="Q133" s="90">
        <f t="shared" si="7"/>
        <v>1.1508620689655173</v>
      </c>
      <c r="R133" s="48"/>
      <c r="S133" s="65"/>
      <c r="T133" s="65"/>
      <c r="U133" s="48"/>
    </row>
    <row r="134" spans="1:21" ht="13.5" thickBot="1">
      <c r="A134" s="1" t="s">
        <v>148</v>
      </c>
      <c r="B134" s="2">
        <f>COUNTA(B5:B131)</f>
        <v>57</v>
      </c>
      <c r="C134" s="2">
        <f>COUNTA(C5:C131)</f>
        <v>91</v>
      </c>
      <c r="D134" s="2">
        <f>COUNTA(D5:D131)</f>
        <v>93</v>
      </c>
      <c r="E134" s="2">
        <f>COUNTA(E5:E131)</f>
        <v>102</v>
      </c>
      <c r="F134" s="2">
        <f>COUNTA(F5:F131)</f>
        <v>104</v>
      </c>
      <c r="H134" s="1"/>
      <c r="I134" s="1"/>
      <c r="J134" s="1"/>
      <c r="K134" s="1"/>
      <c r="L134" s="1"/>
      <c r="M134" s="1"/>
      <c r="N134" s="1"/>
      <c r="O134" s="48"/>
      <c r="P134" s="48"/>
      <c r="Q134" s="91"/>
      <c r="R134" s="48"/>
      <c r="S134" s="65"/>
      <c r="T134" s="65"/>
      <c r="U134" s="48"/>
    </row>
    <row r="135" spans="15:83" ht="13.5" thickBot="1">
      <c r="O135" s="1" t="s">
        <v>150</v>
      </c>
      <c r="R135" s="38">
        <f aca="true" t="shared" si="12" ref="R135:AM135">SUM(R5:R131)</f>
        <v>362</v>
      </c>
      <c r="S135" s="38">
        <f t="shared" si="12"/>
        <v>416</v>
      </c>
      <c r="T135" s="38">
        <f t="shared" si="12"/>
        <v>989</v>
      </c>
      <c r="U135" s="38">
        <f t="shared" si="12"/>
        <v>475</v>
      </c>
      <c r="V135" s="38">
        <f t="shared" si="12"/>
        <v>342</v>
      </c>
      <c r="W135" s="38">
        <f t="shared" si="12"/>
        <v>435</v>
      </c>
      <c r="X135" s="38">
        <f t="shared" si="12"/>
        <v>233</v>
      </c>
      <c r="Y135" s="38">
        <f t="shared" si="12"/>
        <v>343</v>
      </c>
      <c r="Z135" s="38">
        <f t="shared" si="12"/>
        <v>454</v>
      </c>
      <c r="AA135" s="38">
        <f t="shared" si="12"/>
        <v>749</v>
      </c>
      <c r="AB135" s="38">
        <f t="shared" si="12"/>
        <v>303</v>
      </c>
      <c r="AC135" s="38">
        <f t="shared" si="12"/>
        <v>654</v>
      </c>
      <c r="AD135" s="38">
        <f t="shared" si="12"/>
        <v>484</v>
      </c>
      <c r="AE135" s="38">
        <f t="shared" si="12"/>
        <v>283</v>
      </c>
      <c r="AF135" s="38">
        <f t="shared" si="12"/>
        <v>369</v>
      </c>
      <c r="AG135" s="38">
        <f t="shared" si="12"/>
        <v>478</v>
      </c>
      <c r="AH135" s="38">
        <f t="shared" si="12"/>
        <v>227</v>
      </c>
      <c r="AI135" s="38">
        <f t="shared" si="12"/>
        <v>1283</v>
      </c>
      <c r="AJ135" s="38">
        <f t="shared" si="12"/>
        <v>124</v>
      </c>
      <c r="AK135" s="38">
        <f t="shared" si="12"/>
        <v>143</v>
      </c>
      <c r="AL135" s="38">
        <f t="shared" si="12"/>
        <v>578</v>
      </c>
      <c r="AM135" s="38">
        <f t="shared" si="12"/>
        <v>511</v>
      </c>
      <c r="AN135" s="38">
        <f aca="true" t="shared" si="13" ref="AN135:AS135">SUM(AN5:AN131)</f>
        <v>1197</v>
      </c>
      <c r="AO135" s="38">
        <f t="shared" si="13"/>
        <v>481</v>
      </c>
      <c r="AP135" s="38">
        <f t="shared" si="13"/>
        <v>396</v>
      </c>
      <c r="AQ135" s="38">
        <f t="shared" si="13"/>
        <v>710</v>
      </c>
      <c r="AR135" s="38">
        <f t="shared" si="13"/>
        <v>279</v>
      </c>
      <c r="AS135" s="38">
        <f t="shared" si="13"/>
        <v>340</v>
      </c>
      <c r="AT135" s="38">
        <f aca="true" t="shared" si="14" ref="AT135:CE135">SUM(AT5:AT131)</f>
        <v>381</v>
      </c>
      <c r="AU135" s="38">
        <f t="shared" si="14"/>
        <v>416</v>
      </c>
      <c r="AV135" s="38">
        <f t="shared" si="14"/>
        <v>312</v>
      </c>
      <c r="AW135" s="38">
        <f t="shared" si="14"/>
        <v>942</v>
      </c>
      <c r="AX135" s="38">
        <f t="shared" si="14"/>
        <v>311</v>
      </c>
      <c r="AY135" s="38">
        <f t="shared" si="14"/>
        <v>232</v>
      </c>
      <c r="AZ135" s="38">
        <f t="shared" si="14"/>
        <v>721</v>
      </c>
      <c r="BA135" s="38">
        <f t="shared" si="14"/>
        <v>724</v>
      </c>
      <c r="BB135" s="38">
        <f t="shared" si="14"/>
        <v>544</v>
      </c>
      <c r="BC135" s="38">
        <f t="shared" si="14"/>
        <v>483</v>
      </c>
      <c r="BD135" s="38">
        <f t="shared" si="14"/>
        <v>436</v>
      </c>
      <c r="BE135" s="38">
        <f t="shared" si="14"/>
        <v>114</v>
      </c>
      <c r="BF135" s="38">
        <f t="shared" si="14"/>
        <v>501</v>
      </c>
      <c r="BG135" s="38">
        <f t="shared" si="14"/>
        <v>125</v>
      </c>
      <c r="BH135" s="38">
        <f t="shared" si="14"/>
        <v>195</v>
      </c>
      <c r="BI135" s="38">
        <f t="shared" si="14"/>
        <v>540</v>
      </c>
      <c r="BJ135" s="38">
        <f t="shared" si="14"/>
        <v>115</v>
      </c>
      <c r="BK135" s="38">
        <f t="shared" si="14"/>
        <v>598</v>
      </c>
      <c r="BL135" s="38">
        <f t="shared" si="14"/>
        <v>463</v>
      </c>
      <c r="BM135" s="38">
        <f t="shared" si="14"/>
        <v>515</v>
      </c>
      <c r="BN135" s="38">
        <f t="shared" si="14"/>
        <v>428</v>
      </c>
      <c r="BO135" s="38">
        <f t="shared" si="14"/>
        <v>526</v>
      </c>
      <c r="BP135" s="38">
        <f t="shared" si="14"/>
        <v>347</v>
      </c>
      <c r="BQ135" s="38">
        <f t="shared" si="14"/>
        <v>1315</v>
      </c>
      <c r="BR135" s="38">
        <f t="shared" si="14"/>
        <v>537</v>
      </c>
      <c r="BS135" s="38">
        <f t="shared" si="14"/>
        <v>343</v>
      </c>
      <c r="BT135" s="38">
        <f t="shared" si="14"/>
        <v>275</v>
      </c>
      <c r="BU135" s="38">
        <f t="shared" si="14"/>
        <v>297</v>
      </c>
      <c r="BV135" s="38">
        <f t="shared" si="14"/>
        <v>569</v>
      </c>
      <c r="BW135" s="38">
        <f t="shared" si="14"/>
        <v>263</v>
      </c>
      <c r="BX135" s="38">
        <f t="shared" si="14"/>
        <v>555</v>
      </c>
      <c r="BY135" s="38">
        <f t="shared" si="14"/>
        <v>341</v>
      </c>
      <c r="BZ135" s="38">
        <f t="shared" si="14"/>
        <v>628</v>
      </c>
      <c r="CA135" s="38">
        <f t="shared" si="14"/>
        <v>222</v>
      </c>
      <c r="CB135" s="38">
        <f t="shared" si="14"/>
        <v>838</v>
      </c>
      <c r="CC135" s="38">
        <f t="shared" si="14"/>
        <v>332</v>
      </c>
      <c r="CD135" s="38">
        <f t="shared" si="14"/>
        <v>900</v>
      </c>
      <c r="CE135" s="38">
        <f t="shared" si="14"/>
        <v>46</v>
      </c>
    </row>
    <row r="136" spans="15:83" ht="13.5" thickBot="1">
      <c r="O136" s="1" t="s">
        <v>149</v>
      </c>
      <c r="R136" s="38">
        <f aca="true" t="shared" si="15" ref="R136:AM136">COUNTIF(R5:R131,"&gt;0")</f>
        <v>21</v>
      </c>
      <c r="S136" s="38">
        <f t="shared" si="15"/>
        <v>26</v>
      </c>
      <c r="T136" s="38">
        <f t="shared" si="15"/>
        <v>27</v>
      </c>
      <c r="U136" s="38">
        <f t="shared" si="15"/>
        <v>38</v>
      </c>
      <c r="V136" s="38">
        <f t="shared" si="15"/>
        <v>21</v>
      </c>
      <c r="W136" s="38">
        <f t="shared" si="15"/>
        <v>23</v>
      </c>
      <c r="X136" s="38">
        <f t="shared" si="15"/>
        <v>18</v>
      </c>
      <c r="Y136" s="38">
        <f t="shared" si="15"/>
        <v>13</v>
      </c>
      <c r="Z136" s="38">
        <f t="shared" si="15"/>
        <v>23</v>
      </c>
      <c r="AA136" s="38">
        <f t="shared" si="15"/>
        <v>39</v>
      </c>
      <c r="AB136" s="38">
        <f t="shared" si="15"/>
        <v>12</v>
      </c>
      <c r="AC136" s="38">
        <f t="shared" si="15"/>
        <v>21</v>
      </c>
      <c r="AD136" s="38">
        <f t="shared" si="15"/>
        <v>34</v>
      </c>
      <c r="AE136" s="38">
        <f t="shared" si="15"/>
        <v>23</v>
      </c>
      <c r="AF136" s="38">
        <f t="shared" si="15"/>
        <v>29</v>
      </c>
      <c r="AG136" s="38">
        <f t="shared" si="15"/>
        <v>21</v>
      </c>
      <c r="AH136" s="38">
        <f t="shared" si="15"/>
        <v>16</v>
      </c>
      <c r="AI136" s="38">
        <f t="shared" si="15"/>
        <v>23</v>
      </c>
      <c r="AJ136" s="38">
        <f t="shared" si="15"/>
        <v>11</v>
      </c>
      <c r="AK136" s="38">
        <f t="shared" si="15"/>
        <v>20</v>
      </c>
      <c r="AL136" s="38">
        <f t="shared" si="15"/>
        <v>25</v>
      </c>
      <c r="AM136" s="38">
        <f t="shared" si="15"/>
        <v>23</v>
      </c>
      <c r="AN136" s="38">
        <f aca="true" t="shared" si="16" ref="AN136:AS136">COUNTIF(AN5:AN131,"&gt;0")</f>
        <v>24</v>
      </c>
      <c r="AO136" s="38">
        <f t="shared" si="16"/>
        <v>24</v>
      </c>
      <c r="AP136" s="38">
        <f t="shared" si="16"/>
        <v>19</v>
      </c>
      <c r="AQ136" s="38">
        <f t="shared" si="16"/>
        <v>32</v>
      </c>
      <c r="AR136" s="38">
        <f t="shared" si="16"/>
        <v>27</v>
      </c>
      <c r="AS136" s="38">
        <f t="shared" si="16"/>
        <v>26</v>
      </c>
      <c r="AT136" s="38">
        <f aca="true" t="shared" si="17" ref="AT136:CE136">COUNTIF(AT5:AT131,"&gt;0")</f>
        <v>24</v>
      </c>
      <c r="AU136" s="38">
        <f t="shared" si="17"/>
        <v>32</v>
      </c>
      <c r="AV136" s="38">
        <f t="shared" si="17"/>
        <v>29</v>
      </c>
      <c r="AW136" s="38">
        <f t="shared" si="17"/>
        <v>28</v>
      </c>
      <c r="AX136" s="38">
        <f t="shared" si="17"/>
        <v>26</v>
      </c>
      <c r="AY136" s="38">
        <f t="shared" si="17"/>
        <v>21</v>
      </c>
      <c r="AZ136" s="38">
        <f t="shared" si="17"/>
        <v>21</v>
      </c>
      <c r="BA136" s="38">
        <f t="shared" si="17"/>
        <v>28</v>
      </c>
      <c r="BB136" s="38">
        <f t="shared" si="17"/>
        <v>21</v>
      </c>
      <c r="BC136" s="38">
        <f t="shared" si="17"/>
        <v>19</v>
      </c>
      <c r="BD136" s="38">
        <f t="shared" si="17"/>
        <v>20</v>
      </c>
      <c r="BE136" s="38">
        <f t="shared" si="17"/>
        <v>11</v>
      </c>
      <c r="BF136" s="38">
        <f t="shared" si="17"/>
        <v>28</v>
      </c>
      <c r="BG136" s="38">
        <f t="shared" si="17"/>
        <v>10</v>
      </c>
      <c r="BH136" s="38">
        <f t="shared" si="17"/>
        <v>19</v>
      </c>
      <c r="BI136" s="38">
        <f t="shared" si="17"/>
        <v>17</v>
      </c>
      <c r="BJ136" s="38">
        <f t="shared" si="17"/>
        <v>14</v>
      </c>
      <c r="BK136" s="38">
        <f t="shared" si="17"/>
        <v>21</v>
      </c>
      <c r="BL136" s="38">
        <f t="shared" si="17"/>
        <v>22</v>
      </c>
      <c r="BM136" s="38">
        <f t="shared" si="17"/>
        <v>20</v>
      </c>
      <c r="BN136" s="38">
        <f t="shared" si="17"/>
        <v>21</v>
      </c>
      <c r="BO136" s="38">
        <f t="shared" si="17"/>
        <v>32</v>
      </c>
      <c r="BP136" s="38">
        <f t="shared" si="17"/>
        <v>18</v>
      </c>
      <c r="BQ136" s="38">
        <f t="shared" si="17"/>
        <v>27</v>
      </c>
      <c r="BR136" s="38">
        <f t="shared" si="17"/>
        <v>24</v>
      </c>
      <c r="BS136" s="38">
        <f t="shared" si="17"/>
        <v>17</v>
      </c>
      <c r="BT136" s="38">
        <f t="shared" si="17"/>
        <v>18</v>
      </c>
      <c r="BU136" s="38">
        <f t="shared" si="17"/>
        <v>19</v>
      </c>
      <c r="BV136" s="38">
        <f t="shared" si="17"/>
        <v>24</v>
      </c>
      <c r="BW136" s="38">
        <f t="shared" si="17"/>
        <v>24</v>
      </c>
      <c r="BX136" s="38">
        <f t="shared" si="17"/>
        <v>18</v>
      </c>
      <c r="BY136" s="38">
        <f t="shared" si="17"/>
        <v>24</v>
      </c>
      <c r="BZ136" s="38">
        <f t="shared" si="17"/>
        <v>29</v>
      </c>
      <c r="CA136" s="38">
        <f t="shared" si="17"/>
        <v>14</v>
      </c>
      <c r="CB136" s="38">
        <f t="shared" si="17"/>
        <v>19</v>
      </c>
      <c r="CC136" s="38">
        <f t="shared" si="17"/>
        <v>23</v>
      </c>
      <c r="CD136" s="38">
        <f t="shared" si="17"/>
        <v>21</v>
      </c>
      <c r="CE136" s="38">
        <f t="shared" si="17"/>
        <v>11</v>
      </c>
    </row>
    <row r="137" ht="12.75"/>
    <row r="138" ht="12.75"/>
    <row r="139" ht="12.75"/>
    <row r="140" ht="12.75"/>
    <row r="142" ht="12.75"/>
    <row r="143" ht="12.75"/>
  </sheetData>
  <conditionalFormatting sqref="Q5:Q134">
    <cfRule type="cellIs" priority="1" dxfId="0" operator="equal" stopIfTrue="1">
      <formula>""</formula>
    </cfRule>
  </conditionalFormatting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55"/>
  <sheetViews>
    <sheetView workbookViewId="0" topLeftCell="A1">
      <pane xSplit="1" ySplit="4" topLeftCell="B8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70" sqref="J70"/>
    </sheetView>
  </sheetViews>
  <sheetFormatPr defaultColWidth="5.7109375" defaultRowHeight="12.75"/>
  <cols>
    <col min="1" max="1" width="16.00390625" style="1" bestFit="1" customWidth="1"/>
    <col min="2" max="3" width="6.57421875" style="1" customWidth="1"/>
    <col min="4" max="4" width="6.57421875" style="0" customWidth="1"/>
    <col min="5" max="5" width="13.00390625" style="0" customWidth="1"/>
    <col min="6" max="6" width="13.140625" style="0" customWidth="1"/>
    <col min="7" max="7" width="6.57421875" style="0" customWidth="1"/>
    <col min="8" max="8" width="6.57421875" style="0" bestFit="1" customWidth="1"/>
  </cols>
  <sheetData>
    <row r="1" ht="12.75">
      <c r="A1" s="1" t="s">
        <v>83</v>
      </c>
    </row>
    <row r="2" spans="1:7" s="4" customFormat="1" ht="105.75" customHeight="1">
      <c r="A2" s="3"/>
      <c r="B2" s="29" t="s">
        <v>262</v>
      </c>
      <c r="C2" s="29" t="s">
        <v>263</v>
      </c>
      <c r="D2" s="29" t="s">
        <v>264</v>
      </c>
      <c r="E2" s="31" t="s">
        <v>127</v>
      </c>
      <c r="F2" s="31" t="s">
        <v>126</v>
      </c>
      <c r="G2" s="8"/>
    </row>
    <row r="3" spans="1:7" s="6" customFormat="1" ht="12.75">
      <c r="A3" s="5"/>
      <c r="B3" s="5"/>
      <c r="C3" s="5"/>
      <c r="D3" s="7"/>
      <c r="E3" s="26"/>
      <c r="F3" s="26"/>
      <c r="G3" s="9"/>
    </row>
    <row r="4" spans="1:39" ht="12.75">
      <c r="A4" s="13" t="s">
        <v>1</v>
      </c>
      <c r="B4" s="13">
        <v>608</v>
      </c>
      <c r="C4" s="88">
        <v>666</v>
      </c>
      <c r="D4" s="30">
        <f>Perustaulukko!N4</f>
        <v>612.0999999999999</v>
      </c>
      <c r="E4" s="14"/>
      <c r="F4" s="14"/>
      <c r="G4" s="17"/>
      <c r="H4" s="14"/>
      <c r="I4" s="14"/>
      <c r="J4" s="14"/>
      <c r="K4" s="15"/>
      <c r="L4" s="19"/>
      <c r="M4" s="13"/>
      <c r="N4" s="13"/>
      <c r="O4" s="13"/>
      <c r="P4" s="16"/>
      <c r="Q4" s="16"/>
      <c r="R4" s="16"/>
      <c r="S4" s="16"/>
      <c r="T4" s="16"/>
      <c r="U4" s="16"/>
      <c r="V4" s="16"/>
      <c r="W4" s="16"/>
      <c r="X4" s="16"/>
      <c r="Y4" s="15"/>
      <c r="Z4" s="15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8"/>
    </row>
    <row r="5" spans="1:39" ht="12.75">
      <c r="A5" s="60" t="s">
        <v>195</v>
      </c>
      <c r="B5" s="62">
        <v>0</v>
      </c>
      <c r="C5" s="62">
        <v>0.02</v>
      </c>
      <c r="D5" s="11">
        <f>Perustaulukko!N5</f>
        <v>0</v>
      </c>
      <c r="E5" s="32">
        <f>IF(C5&gt;0,(D5/C5)*100,"")</f>
        <v>0</v>
      </c>
      <c r="F5" s="32">
        <f>IF(B5&gt;0,(D5/B5)*100,"")</f>
      </c>
      <c r="G5" s="61"/>
      <c r="H5" s="56"/>
      <c r="I5" s="56"/>
      <c r="J5" s="56"/>
      <c r="K5" s="60"/>
      <c r="L5" s="57"/>
      <c r="M5" s="55"/>
      <c r="N5" s="55"/>
      <c r="O5" s="55"/>
      <c r="P5" s="59"/>
      <c r="Q5" s="59"/>
      <c r="R5" s="59"/>
      <c r="S5" s="59"/>
      <c r="T5" s="59"/>
      <c r="U5" s="59"/>
      <c r="V5" s="59"/>
      <c r="W5" s="59"/>
      <c r="X5" s="59"/>
      <c r="Y5" s="48"/>
      <c r="Z5" s="48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8"/>
    </row>
    <row r="6" spans="1:39" ht="12.75">
      <c r="A6" s="60" t="s">
        <v>206</v>
      </c>
      <c r="B6" s="55">
        <v>0.16</v>
      </c>
      <c r="C6" s="62">
        <v>0.14</v>
      </c>
      <c r="D6" s="11">
        <f>Perustaulukko!N6</f>
        <v>0.016337199803953605</v>
      </c>
      <c r="E6" s="32">
        <f>IF(C6&gt;0,(D6/C6)*100,"")</f>
        <v>11.669428431395431</v>
      </c>
      <c r="F6" s="32">
        <f>IF(B6&gt;0,(D6/B6)*100,"")</f>
        <v>10.210749877471004</v>
      </c>
      <c r="G6" s="61"/>
      <c r="H6" s="56"/>
      <c r="I6" s="56"/>
      <c r="J6" s="56"/>
      <c r="K6" s="60"/>
      <c r="L6" s="57"/>
      <c r="M6" s="55"/>
      <c r="N6" s="55"/>
      <c r="O6" s="55"/>
      <c r="P6" s="59"/>
      <c r="Q6" s="59"/>
      <c r="R6" s="59"/>
      <c r="S6" s="59"/>
      <c r="T6" s="59"/>
      <c r="U6" s="59"/>
      <c r="V6" s="59"/>
      <c r="W6" s="59"/>
      <c r="X6" s="59"/>
      <c r="Y6" s="48"/>
      <c r="Z6" s="48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8"/>
    </row>
    <row r="7" spans="1:39" ht="12.75">
      <c r="A7" s="60" t="s">
        <v>171</v>
      </c>
      <c r="B7" s="62">
        <v>1</v>
      </c>
      <c r="C7" s="62">
        <v>0.36</v>
      </c>
      <c r="D7" s="11">
        <f>Perustaulukko!N7</f>
        <v>0</v>
      </c>
      <c r="E7" s="32">
        <f>IF(C7&gt;0,(D7/C7)*100,"")</f>
        <v>0</v>
      </c>
      <c r="F7" s="32">
        <f>IF(B7&gt;0,(D7/B7)*100,"")</f>
        <v>0</v>
      </c>
      <c r="G7" s="61"/>
      <c r="H7" s="56"/>
      <c r="I7" s="56"/>
      <c r="J7" s="56"/>
      <c r="K7" s="60"/>
      <c r="L7" s="57"/>
      <c r="M7" s="55"/>
      <c r="N7" s="55"/>
      <c r="O7" s="55"/>
      <c r="P7" s="59"/>
      <c r="Q7" s="59"/>
      <c r="R7" s="59"/>
      <c r="S7" s="59"/>
      <c r="T7" s="59"/>
      <c r="U7" s="59"/>
      <c r="V7" s="59"/>
      <c r="W7" s="59"/>
      <c r="X7" s="59"/>
      <c r="Y7" s="48"/>
      <c r="Z7" s="48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8"/>
    </row>
    <row r="8" spans="1:11" ht="12.75">
      <c r="A8" s="1" t="s">
        <v>2</v>
      </c>
      <c r="B8" s="12">
        <v>1.94</v>
      </c>
      <c r="C8" s="12">
        <v>0.5</v>
      </c>
      <c r="D8" s="11">
        <f>Perustaulukko!N8</f>
        <v>1.2252899852965204</v>
      </c>
      <c r="E8" s="32">
        <f>IF(C8&gt;0,(D8/C8)*100,"")</f>
        <v>245.05799705930409</v>
      </c>
      <c r="F8" s="32">
        <f>IF(B8&gt;0,(D8/B8)*100,"")</f>
        <v>63.15927759260415</v>
      </c>
      <c r="G8" s="10"/>
      <c r="K8" s="1"/>
    </row>
    <row r="9" spans="1:11" ht="12.75">
      <c r="A9" s="1" t="s">
        <v>3</v>
      </c>
      <c r="B9" s="12">
        <v>9.45</v>
      </c>
      <c r="C9" s="12">
        <v>7.53</v>
      </c>
      <c r="D9" s="11">
        <f>Perustaulukko!N9</f>
        <v>6.289821924522138</v>
      </c>
      <c r="E9" s="32">
        <f aca="true" t="shared" si="0" ref="E9:E105">IF(C9&gt;0,(D9/C9)*100,"")</f>
        <v>83.53017164040023</v>
      </c>
      <c r="F9" s="32">
        <f aca="true" t="shared" si="1" ref="F9:F105">IF(B9&gt;0,(D9/B9)*100,"")</f>
        <v>66.55896216425543</v>
      </c>
      <c r="G9" s="10"/>
      <c r="K9" s="1"/>
    </row>
    <row r="10" spans="1:11" ht="12.75">
      <c r="A10" s="1" t="s">
        <v>4</v>
      </c>
      <c r="B10" s="12">
        <v>7.31</v>
      </c>
      <c r="C10" s="12">
        <v>10.73</v>
      </c>
      <c r="D10" s="11">
        <f>Perustaulukko!N10</f>
        <v>1.2906387845123348</v>
      </c>
      <c r="E10" s="32">
        <f t="shared" si="0"/>
        <v>12.028320452118683</v>
      </c>
      <c r="F10" s="32">
        <f t="shared" si="1"/>
        <v>17.655797325750136</v>
      </c>
      <c r="G10" s="10"/>
      <c r="K10" s="1"/>
    </row>
    <row r="11" spans="1:11" ht="12.75">
      <c r="A11" s="1" t="s">
        <v>229</v>
      </c>
      <c r="B11" s="12">
        <v>0.02</v>
      </c>
      <c r="C11" s="12">
        <v>0</v>
      </c>
      <c r="D11" s="11">
        <f>Perustaulukko!N11</f>
        <v>0</v>
      </c>
      <c r="E11" s="32">
        <f aca="true" t="shared" si="2" ref="E11:E16">IF(C11&gt;0,(D11/C11)*100,"")</f>
      </c>
      <c r="F11" s="32">
        <f aca="true" t="shared" si="3" ref="F11:F16">IF(B11&gt;0,(D11/B11)*100,"")</f>
        <v>0</v>
      </c>
      <c r="G11" s="10"/>
      <c r="K11" s="1"/>
    </row>
    <row r="12" spans="1:11" ht="12.75">
      <c r="A12" s="1" t="s">
        <v>239</v>
      </c>
      <c r="B12" s="12">
        <v>1</v>
      </c>
      <c r="C12" s="12">
        <v>0</v>
      </c>
      <c r="D12" s="11">
        <f>Perustaulukko!N12</f>
        <v>0</v>
      </c>
      <c r="E12" s="32">
        <f t="shared" si="2"/>
      </c>
      <c r="F12" s="32">
        <f t="shared" si="3"/>
        <v>0</v>
      </c>
      <c r="G12" s="10"/>
      <c r="K12" s="1"/>
    </row>
    <row r="13" spans="1:11" ht="12.75">
      <c r="A13" s="1" t="s">
        <v>228</v>
      </c>
      <c r="B13" s="12">
        <v>0.02</v>
      </c>
      <c r="C13" s="12">
        <v>0</v>
      </c>
      <c r="D13" s="11">
        <f>Perustaulukko!N13</f>
        <v>0.03267439960790721</v>
      </c>
      <c r="E13" s="32">
        <f t="shared" si="2"/>
      </c>
      <c r="F13" s="32">
        <f t="shared" si="3"/>
        <v>163.37199803953607</v>
      </c>
      <c r="G13" s="10"/>
      <c r="K13" s="1"/>
    </row>
    <row r="14" spans="1:11" ht="12.75">
      <c r="A14" s="1" t="s">
        <v>161</v>
      </c>
      <c r="B14" s="12">
        <v>9.71</v>
      </c>
      <c r="C14" s="12">
        <v>0</v>
      </c>
      <c r="D14" s="11">
        <f>Perustaulukko!N14</f>
        <v>0</v>
      </c>
      <c r="E14" s="32">
        <f t="shared" si="2"/>
      </c>
      <c r="F14" s="32">
        <f t="shared" si="3"/>
        <v>0</v>
      </c>
      <c r="G14" s="10"/>
      <c r="K14" s="52"/>
    </row>
    <row r="15" spans="1:11" ht="12.75">
      <c r="A15" s="1" t="s">
        <v>197</v>
      </c>
      <c r="B15" s="12">
        <v>0.02</v>
      </c>
      <c r="C15" s="12">
        <v>0</v>
      </c>
      <c r="D15" s="11">
        <f>Perustaulukko!N15</f>
        <v>0</v>
      </c>
      <c r="E15" s="32">
        <f t="shared" si="2"/>
      </c>
      <c r="F15" s="32">
        <f t="shared" si="3"/>
        <v>0</v>
      </c>
      <c r="G15" s="10"/>
      <c r="K15" s="52"/>
    </row>
    <row r="16" spans="1:11" ht="12.75">
      <c r="A16" s="1" t="s">
        <v>165</v>
      </c>
      <c r="B16" s="12">
        <v>0.23</v>
      </c>
      <c r="C16" s="12">
        <v>0</v>
      </c>
      <c r="D16" s="11">
        <f>Perustaulukko!N16</f>
        <v>0</v>
      </c>
      <c r="E16" s="32">
        <f t="shared" si="2"/>
      </c>
      <c r="F16" s="32">
        <f t="shared" si="3"/>
        <v>0</v>
      </c>
      <c r="G16" s="10"/>
      <c r="K16" s="52"/>
    </row>
    <row r="17" spans="1:11" ht="12.75">
      <c r="A17" s="1" t="s">
        <v>5</v>
      </c>
      <c r="B17" s="12">
        <v>21.15</v>
      </c>
      <c r="C17" s="12">
        <v>22.19</v>
      </c>
      <c r="D17" s="11">
        <f>Perustaulukko!N17</f>
        <v>11.256330664924034</v>
      </c>
      <c r="E17" s="32">
        <f t="shared" si="0"/>
        <v>50.727042203353015</v>
      </c>
      <c r="F17" s="32">
        <f t="shared" si="1"/>
        <v>53.221421583565174</v>
      </c>
      <c r="G17" s="10"/>
      <c r="K17" s="52"/>
    </row>
    <row r="18" spans="1:11" ht="12.75">
      <c r="A18" s="1" t="s">
        <v>198</v>
      </c>
      <c r="B18" s="12">
        <v>0.03</v>
      </c>
      <c r="C18" s="12">
        <v>0.02</v>
      </c>
      <c r="D18" s="11">
        <f>Perustaulukko!N18</f>
        <v>0</v>
      </c>
      <c r="E18" s="32">
        <f>IF(C18&gt;0,(D18/C18)*100,"")</f>
        <v>0</v>
      </c>
      <c r="F18" s="32">
        <f>IF(B18&gt;0,(D18/B18)*100,"")</f>
        <v>0</v>
      </c>
      <c r="G18" s="10"/>
      <c r="K18" s="52"/>
    </row>
    <row r="19" spans="1:11" ht="12.75">
      <c r="A19" s="1" t="s">
        <v>109</v>
      </c>
      <c r="B19" s="12">
        <v>9.23</v>
      </c>
      <c r="C19" s="12">
        <v>4.56</v>
      </c>
      <c r="D19" s="11">
        <f>Perustaulukko!N19</f>
        <v>2.058487175298154</v>
      </c>
      <c r="E19" s="32">
        <f t="shared" si="0"/>
        <v>45.142262616187594</v>
      </c>
      <c r="F19" s="32">
        <f t="shared" si="1"/>
        <v>22.302136243750315</v>
      </c>
      <c r="G19" s="10"/>
      <c r="K19" s="1"/>
    </row>
    <row r="20" spans="1:11" ht="12.75">
      <c r="A20" s="1" t="s">
        <v>183</v>
      </c>
      <c r="B20" s="12">
        <v>0.02</v>
      </c>
      <c r="C20" s="12">
        <v>0</v>
      </c>
      <c r="D20" s="11">
        <f>Perustaulukko!N20</f>
        <v>0</v>
      </c>
      <c r="E20" s="32">
        <f>IF(C20&gt;0,(D20/C20)*100,"")</f>
      </c>
      <c r="F20" s="32">
        <f>IF(B20&gt;0,(D20/B20)*100,"")</f>
        <v>0</v>
      </c>
      <c r="G20" s="10"/>
      <c r="K20" s="1"/>
    </row>
    <row r="21" spans="1:11" ht="12.75">
      <c r="A21" s="1" t="s">
        <v>199</v>
      </c>
      <c r="B21" s="12">
        <v>0.35</v>
      </c>
      <c r="C21" s="12">
        <v>0.03</v>
      </c>
      <c r="D21" s="11">
        <f>Perustaulukko!N21</f>
        <v>0.06534879921581442</v>
      </c>
      <c r="E21" s="32">
        <f>IF(C21&gt;0,(D21/C21)*100,"")</f>
        <v>217.8293307193814</v>
      </c>
      <c r="F21" s="32">
        <f>IF(B21&gt;0,(D21/B21)*100,"")</f>
        <v>18.67108549023269</v>
      </c>
      <c r="G21" s="10"/>
      <c r="K21" s="1"/>
    </row>
    <row r="22" spans="1:11" ht="12.75">
      <c r="A22" s="1" t="s">
        <v>65</v>
      </c>
      <c r="B22" s="12">
        <v>2.73</v>
      </c>
      <c r="C22" s="12">
        <v>2.12</v>
      </c>
      <c r="D22" s="11">
        <f>Perustaulukko!N22</f>
        <v>0.44110439470674734</v>
      </c>
      <c r="E22" s="32">
        <f t="shared" si="0"/>
        <v>20.806811071072985</v>
      </c>
      <c r="F22" s="32">
        <f t="shared" si="1"/>
        <v>16.15767013577829</v>
      </c>
      <c r="G22" s="10"/>
      <c r="K22" s="1"/>
    </row>
    <row r="23" spans="1:11" ht="12.75">
      <c r="A23" s="1" t="s">
        <v>200</v>
      </c>
      <c r="B23" s="12">
        <v>0.16</v>
      </c>
      <c r="C23" s="12">
        <v>0.27</v>
      </c>
      <c r="D23" s="11">
        <f>Perustaulukko!N23</f>
        <v>0.016337199803953605</v>
      </c>
      <c r="E23" s="32">
        <f>IF(C23&gt;0,(D23/C23)*100,"")</f>
        <v>6.050814742205039</v>
      </c>
      <c r="F23" s="32">
        <f>IF(B23&gt;0,(D23/B23)*100,"")</f>
        <v>10.210749877471004</v>
      </c>
      <c r="G23" s="10"/>
      <c r="K23" s="1"/>
    </row>
    <row r="24" spans="1:11" ht="12.75">
      <c r="A24" s="1" t="s">
        <v>208</v>
      </c>
      <c r="B24" s="12">
        <v>0.4</v>
      </c>
      <c r="C24" s="12">
        <v>0.02</v>
      </c>
      <c r="D24" s="11">
        <f>Perustaulukko!N24</f>
        <v>0.016337199803953605</v>
      </c>
      <c r="E24" s="32">
        <f>IF(C24&gt;0,(D24/C24)*100,"")</f>
        <v>81.68599901976803</v>
      </c>
      <c r="F24" s="32">
        <f>IF(B24&gt;0,(D24/B24)*100,"")</f>
        <v>4.084299950988401</v>
      </c>
      <c r="G24" s="10"/>
      <c r="K24" s="1"/>
    </row>
    <row r="25" spans="1:11" ht="12.75">
      <c r="A25" s="1" t="s">
        <v>6</v>
      </c>
      <c r="B25" s="12">
        <v>23.18</v>
      </c>
      <c r="C25" s="12">
        <v>6.39</v>
      </c>
      <c r="D25" s="11">
        <f>Perustaulukko!N25</f>
        <v>12.269237052769157</v>
      </c>
      <c r="E25" s="32">
        <f t="shared" si="0"/>
        <v>192.00683963645005</v>
      </c>
      <c r="F25" s="32">
        <f t="shared" si="1"/>
        <v>52.93027201367194</v>
      </c>
      <c r="G25" s="10"/>
      <c r="K25" s="1"/>
    </row>
    <row r="26" spans="1:11" ht="12.75">
      <c r="A26" s="1" t="s">
        <v>86</v>
      </c>
      <c r="B26" s="12">
        <v>0.44</v>
      </c>
      <c r="C26" s="12">
        <v>0.57</v>
      </c>
      <c r="D26" s="11">
        <f>Perustaulukko!N26</f>
        <v>0.31040679627511847</v>
      </c>
      <c r="E26" s="32">
        <f t="shared" si="0"/>
        <v>54.45733267984535</v>
      </c>
      <c r="F26" s="32">
        <f t="shared" si="1"/>
        <v>70.54699915343602</v>
      </c>
      <c r="G26" s="10"/>
      <c r="K26" s="1"/>
    </row>
    <row r="27" spans="1:11" ht="12.75">
      <c r="A27" s="1" t="s">
        <v>66</v>
      </c>
      <c r="B27" s="12">
        <v>0</v>
      </c>
      <c r="C27" s="12">
        <v>0.09</v>
      </c>
      <c r="D27" s="11">
        <f>Perustaulukko!N27</f>
        <v>0.06534879921581442</v>
      </c>
      <c r="E27" s="32">
        <f t="shared" si="0"/>
        <v>72.60977690646047</v>
      </c>
      <c r="F27" s="32">
        <f t="shared" si="1"/>
      </c>
      <c r="G27" s="10"/>
      <c r="K27" s="1"/>
    </row>
    <row r="28" spans="1:11" ht="12.75">
      <c r="A28" s="1" t="s">
        <v>7</v>
      </c>
      <c r="B28" s="12">
        <v>25.22</v>
      </c>
      <c r="C28" s="12">
        <v>25.32</v>
      </c>
      <c r="D28" s="11">
        <f>Perustaulukko!N28</f>
        <v>31.67783041986604</v>
      </c>
      <c r="E28" s="32">
        <f t="shared" si="0"/>
        <v>125.10991477040301</v>
      </c>
      <c r="F28" s="32">
        <f t="shared" si="1"/>
        <v>125.60598897647122</v>
      </c>
      <c r="G28" s="10"/>
      <c r="K28" s="1"/>
    </row>
    <row r="29" spans="1:11" ht="12.75">
      <c r="A29" s="1" t="s">
        <v>8</v>
      </c>
      <c r="B29" s="12">
        <v>1.47</v>
      </c>
      <c r="C29" s="12">
        <v>1.19</v>
      </c>
      <c r="D29" s="11">
        <f>Perustaulukko!N29</f>
        <v>1.4540107825518709</v>
      </c>
      <c r="E29" s="32">
        <f t="shared" si="0"/>
        <v>122.1857800463757</v>
      </c>
      <c r="F29" s="32">
        <f t="shared" si="1"/>
        <v>98.91229813278034</v>
      </c>
      <c r="G29" s="10"/>
      <c r="K29" s="1"/>
    </row>
    <row r="30" spans="1:11" ht="12.75">
      <c r="A30" s="1" t="s">
        <v>9</v>
      </c>
      <c r="B30" s="12">
        <v>0.28</v>
      </c>
      <c r="C30" s="12">
        <v>0.15</v>
      </c>
      <c r="D30" s="11">
        <f>Perustaulukko!N30</f>
        <v>0.17970919784348965</v>
      </c>
      <c r="E30" s="32">
        <f t="shared" si="0"/>
        <v>119.80613189565979</v>
      </c>
      <c r="F30" s="32">
        <f t="shared" si="1"/>
        <v>64.18185637267487</v>
      </c>
      <c r="G30" s="10"/>
      <c r="K30" s="1"/>
    </row>
    <row r="31" spans="1:11" ht="12.75">
      <c r="A31" s="1" t="s">
        <v>10</v>
      </c>
      <c r="B31" s="12">
        <v>0.43</v>
      </c>
      <c r="C31" s="12">
        <v>0.18</v>
      </c>
      <c r="D31" s="11">
        <f>Perustaulukko!N31</f>
        <v>0.17970919784348965</v>
      </c>
      <c r="E31" s="32">
        <f t="shared" si="0"/>
        <v>99.83844324638315</v>
      </c>
      <c r="F31" s="32">
        <f t="shared" si="1"/>
        <v>41.7928367077883</v>
      </c>
      <c r="G31" s="10"/>
      <c r="K31" s="1"/>
    </row>
    <row r="32" spans="1:11" ht="12.75">
      <c r="A32" s="1" t="s">
        <v>168</v>
      </c>
      <c r="B32" s="12">
        <v>0.03</v>
      </c>
      <c r="C32" s="12">
        <v>0.02</v>
      </c>
      <c r="D32" s="11">
        <f>Perustaulukko!N32</f>
        <v>0</v>
      </c>
      <c r="E32" s="32">
        <f>IF(C32&gt;0,(D32/C32)*100,"")</f>
        <v>0</v>
      </c>
      <c r="F32" s="32">
        <f>IF(B32&gt;0,(D32/B32)*100,"")</f>
        <v>0</v>
      </c>
      <c r="G32" s="10"/>
      <c r="K32" s="1"/>
    </row>
    <row r="33" spans="1:11" ht="12.75">
      <c r="A33" s="1" t="s">
        <v>11</v>
      </c>
      <c r="B33" s="12">
        <v>0.1</v>
      </c>
      <c r="C33" s="12">
        <v>0.06</v>
      </c>
      <c r="D33" s="11">
        <f>Perustaulukko!N33</f>
        <v>0.16337199803953606</v>
      </c>
      <c r="E33" s="32">
        <f t="shared" si="0"/>
        <v>272.28666339922677</v>
      </c>
      <c r="F33" s="32">
        <f t="shared" si="1"/>
        <v>163.37199803953607</v>
      </c>
      <c r="G33" s="10"/>
      <c r="K33" s="1"/>
    </row>
    <row r="34" spans="1:11" ht="12.75">
      <c r="A34" s="1" t="s">
        <v>75</v>
      </c>
      <c r="B34" s="12">
        <v>0.07</v>
      </c>
      <c r="C34" s="12">
        <v>0.02</v>
      </c>
      <c r="D34" s="11">
        <f>Perustaulukko!N34</f>
        <v>0.03267439960790721</v>
      </c>
      <c r="E34" s="32">
        <f t="shared" si="0"/>
        <v>163.37199803953607</v>
      </c>
      <c r="F34" s="32">
        <f t="shared" si="1"/>
        <v>46.677713725581725</v>
      </c>
      <c r="G34" s="10"/>
      <c r="K34" s="1"/>
    </row>
    <row r="35" spans="1:11" ht="12.75">
      <c r="A35" s="1" t="s">
        <v>12</v>
      </c>
      <c r="B35" s="12">
        <v>0.08</v>
      </c>
      <c r="C35" s="12">
        <v>0.03</v>
      </c>
      <c r="D35" s="11">
        <f>Perustaulukko!N35</f>
        <v>0.04901159941186081</v>
      </c>
      <c r="E35" s="32">
        <f t="shared" si="0"/>
        <v>163.37199803953604</v>
      </c>
      <c r="F35" s="32">
        <f t="shared" si="1"/>
        <v>61.264499264826014</v>
      </c>
      <c r="G35" s="10"/>
      <c r="K35" s="1"/>
    </row>
    <row r="36" spans="1:11" ht="12.75">
      <c r="A36" s="1" t="s">
        <v>191</v>
      </c>
      <c r="B36" s="12">
        <v>0</v>
      </c>
      <c r="C36" s="12">
        <v>0.02</v>
      </c>
      <c r="D36" s="11">
        <f>Perustaulukko!N36</f>
        <v>0</v>
      </c>
      <c r="E36" s="32">
        <f>IF(C36&gt;0,(D36/C36)*100,"")</f>
        <v>0</v>
      </c>
      <c r="F36" s="32">
        <f>IF(B36&gt;0,(D36/B36)*100,"")</f>
      </c>
      <c r="G36" s="10"/>
      <c r="K36" s="1"/>
    </row>
    <row r="37" spans="1:11" ht="12.75">
      <c r="A37" s="1" t="s">
        <v>98</v>
      </c>
      <c r="B37" s="12">
        <v>0</v>
      </c>
      <c r="C37" s="12">
        <v>0.05</v>
      </c>
      <c r="D37" s="11">
        <f>Perustaulukko!N37</f>
        <v>0</v>
      </c>
      <c r="E37" s="32">
        <f t="shared" si="0"/>
        <v>0</v>
      </c>
      <c r="F37" s="32">
        <f t="shared" si="1"/>
      </c>
      <c r="G37" s="10"/>
      <c r="K37" s="1"/>
    </row>
    <row r="38" spans="1:11" ht="12.75">
      <c r="A38" s="1" t="s">
        <v>173</v>
      </c>
      <c r="B38" s="12">
        <v>0.03</v>
      </c>
      <c r="C38" s="12">
        <v>0.02</v>
      </c>
      <c r="D38" s="11">
        <f>Perustaulukko!N38</f>
        <v>0</v>
      </c>
      <c r="E38" s="32">
        <f>IF(C38&gt;0,(D38/C38)*100,"")</f>
        <v>0</v>
      </c>
      <c r="F38" s="32">
        <f>IF(B38&gt;0,(D38/B38)*100,"")</f>
        <v>0</v>
      </c>
      <c r="G38" s="10"/>
      <c r="K38" s="1"/>
    </row>
    <row r="39" spans="1:11" ht="12.75">
      <c r="A39" s="1" t="s">
        <v>13</v>
      </c>
      <c r="B39" s="12">
        <v>0.21</v>
      </c>
      <c r="C39" s="12">
        <v>0.26</v>
      </c>
      <c r="D39" s="11">
        <f>Perustaulukko!N39</f>
        <v>0.21238359745139687</v>
      </c>
      <c r="E39" s="32">
        <f t="shared" si="0"/>
        <v>81.68599901976803</v>
      </c>
      <c r="F39" s="32">
        <f t="shared" si="1"/>
        <v>101.13504640542708</v>
      </c>
      <c r="G39" s="10"/>
      <c r="H39" s="20"/>
      <c r="K39" s="1"/>
    </row>
    <row r="40" spans="1:11" ht="12.75">
      <c r="A40" s="1" t="s">
        <v>14</v>
      </c>
      <c r="B40" s="12">
        <v>0.13</v>
      </c>
      <c r="C40" s="12">
        <v>0.5</v>
      </c>
      <c r="D40" s="11">
        <f>Perustaulukko!N40</f>
        <v>0.3594183956869793</v>
      </c>
      <c r="E40" s="32">
        <f t="shared" si="0"/>
        <v>71.88367913739586</v>
      </c>
      <c r="F40" s="32">
        <f t="shared" si="1"/>
        <v>276.47568898998406</v>
      </c>
      <c r="G40" s="10"/>
      <c r="K40" s="1"/>
    </row>
    <row r="41" spans="1:11" ht="12.75">
      <c r="A41" s="1" t="s">
        <v>67</v>
      </c>
      <c r="B41" s="12">
        <v>0</v>
      </c>
      <c r="C41" s="12">
        <v>0.03</v>
      </c>
      <c r="D41" s="11">
        <f>Perustaulukko!N41</f>
        <v>0.03267439960790721</v>
      </c>
      <c r="E41" s="32">
        <f t="shared" si="0"/>
        <v>108.9146653596907</v>
      </c>
      <c r="F41" s="32">
        <f t="shared" si="1"/>
      </c>
      <c r="G41" s="10"/>
      <c r="K41" s="1"/>
    </row>
    <row r="42" spans="1:11" ht="12.75">
      <c r="A42" s="1" t="s">
        <v>136</v>
      </c>
      <c r="B42" s="12">
        <v>0.36</v>
      </c>
      <c r="C42" s="12">
        <v>0</v>
      </c>
      <c r="D42" s="11">
        <f>Perustaulukko!N42</f>
        <v>0.17970919784348965</v>
      </c>
      <c r="E42" s="32">
        <f>IF(C42&gt;0,(D42/C42)*100,"")</f>
      </c>
      <c r="F42" s="32">
        <f>IF(B42&gt;0,(D42/B42)*100,"")</f>
        <v>49.919221623191575</v>
      </c>
      <c r="G42" s="10"/>
      <c r="K42" s="1"/>
    </row>
    <row r="43" spans="1:11" ht="12.75">
      <c r="A43" s="1" t="s">
        <v>15</v>
      </c>
      <c r="B43" s="12">
        <v>7.51</v>
      </c>
      <c r="C43" s="12">
        <v>1.46</v>
      </c>
      <c r="D43" s="11">
        <f>Perustaulukko!N43</f>
        <v>0.6371507923541906</v>
      </c>
      <c r="E43" s="32">
        <f t="shared" si="0"/>
        <v>43.640465229739085</v>
      </c>
      <c r="F43" s="32">
        <f t="shared" si="1"/>
        <v>8.484031855581765</v>
      </c>
      <c r="G43" s="10"/>
      <c r="K43" s="1"/>
    </row>
    <row r="44" spans="1:11" ht="12.75">
      <c r="A44" s="1" t="s">
        <v>16</v>
      </c>
      <c r="B44" s="12">
        <v>0.1</v>
      </c>
      <c r="C44" s="12">
        <v>0</v>
      </c>
      <c r="D44" s="11">
        <f>Perustaulukko!N44</f>
        <v>0.016337199803953605</v>
      </c>
      <c r="E44" s="32">
        <f t="shared" si="0"/>
      </c>
      <c r="F44" s="32">
        <f t="shared" si="1"/>
        <v>16.337199803953602</v>
      </c>
      <c r="G44" s="10"/>
      <c r="K44" s="1"/>
    </row>
    <row r="45" spans="1:11" ht="12.75">
      <c r="A45" s="1" t="s">
        <v>111</v>
      </c>
      <c r="B45" s="12">
        <v>0.02</v>
      </c>
      <c r="C45" s="12">
        <v>0</v>
      </c>
      <c r="D45" s="11">
        <f>Perustaulukko!N45</f>
        <v>0</v>
      </c>
      <c r="E45" s="32">
        <f t="shared" si="0"/>
      </c>
      <c r="F45" s="32">
        <f t="shared" si="1"/>
        <v>0</v>
      </c>
      <c r="G45" s="10"/>
      <c r="K45" s="52"/>
    </row>
    <row r="46" spans="1:11" ht="12.75">
      <c r="A46" s="1" t="s">
        <v>240</v>
      </c>
      <c r="B46" s="12">
        <v>0</v>
      </c>
      <c r="C46" s="12">
        <v>0</v>
      </c>
      <c r="D46" s="11">
        <f>Perustaulukko!N46</f>
        <v>0</v>
      </c>
      <c r="E46" s="32">
        <f aca="true" t="shared" si="4" ref="E46:E51">IF(C46&gt;0,(D46/C46)*100,"")</f>
      </c>
      <c r="F46" s="32">
        <f aca="true" t="shared" si="5" ref="F46:F51">IF(B46&gt;0,(D46/B46)*100,"")</f>
      </c>
      <c r="G46" s="10"/>
      <c r="K46" s="52"/>
    </row>
    <row r="47" spans="1:11" ht="12.75">
      <c r="A47" s="1" t="s">
        <v>142</v>
      </c>
      <c r="B47" s="12">
        <v>0.02</v>
      </c>
      <c r="C47" s="12">
        <v>0</v>
      </c>
      <c r="D47" s="11">
        <f>Perustaulukko!N47</f>
        <v>0</v>
      </c>
      <c r="E47" s="32">
        <f t="shared" si="4"/>
      </c>
      <c r="F47" s="32">
        <f t="shared" si="5"/>
        <v>0</v>
      </c>
      <c r="G47" s="10"/>
      <c r="K47" s="1"/>
    </row>
    <row r="48" spans="1:11" ht="12.75">
      <c r="A48" s="1" t="s">
        <v>225</v>
      </c>
      <c r="B48" s="12">
        <v>0.4</v>
      </c>
      <c r="C48" s="12">
        <v>0.05</v>
      </c>
      <c r="D48" s="11">
        <f>Perustaulukko!N48</f>
        <v>0.9802319882372162</v>
      </c>
      <c r="E48" s="32">
        <f t="shared" si="4"/>
        <v>1960.4639764744325</v>
      </c>
      <c r="F48" s="32">
        <f t="shared" si="5"/>
        <v>245.05799705930406</v>
      </c>
      <c r="G48" s="10"/>
      <c r="K48" s="1"/>
    </row>
    <row r="49" spans="1:11" ht="12.75">
      <c r="A49" s="1" t="s">
        <v>207</v>
      </c>
      <c r="B49" s="12">
        <v>0</v>
      </c>
      <c r="C49" s="12">
        <v>0</v>
      </c>
      <c r="D49" s="11">
        <f>Perustaulukko!N49</f>
        <v>0</v>
      </c>
      <c r="E49" s="32">
        <f t="shared" si="4"/>
      </c>
      <c r="F49" s="32">
        <f t="shared" si="5"/>
      </c>
      <c r="G49" s="10"/>
      <c r="K49" s="1"/>
    </row>
    <row r="50" spans="1:11" ht="12.75">
      <c r="A50" s="1" t="s">
        <v>156</v>
      </c>
      <c r="B50" s="12">
        <v>0.15</v>
      </c>
      <c r="C50" s="12">
        <v>0.03</v>
      </c>
      <c r="D50" s="11">
        <f>Perustaulukko!N50</f>
        <v>0</v>
      </c>
      <c r="E50" s="32">
        <f t="shared" si="4"/>
        <v>0</v>
      </c>
      <c r="F50" s="32">
        <f t="shared" si="5"/>
        <v>0</v>
      </c>
      <c r="G50" s="10"/>
      <c r="K50" s="1"/>
    </row>
    <row r="51" spans="1:11" ht="12.75">
      <c r="A51" s="1" t="s">
        <v>180</v>
      </c>
      <c r="B51" s="12">
        <v>0.35</v>
      </c>
      <c r="C51" s="12">
        <v>0.06</v>
      </c>
      <c r="D51" s="11">
        <f>Perustaulukko!N51</f>
        <v>0</v>
      </c>
      <c r="E51" s="32">
        <f t="shared" si="4"/>
        <v>0</v>
      </c>
      <c r="F51" s="32">
        <f t="shared" si="5"/>
        <v>0</v>
      </c>
      <c r="G51" s="10"/>
      <c r="K51" s="1"/>
    </row>
    <row r="52" spans="1:11" ht="12.75">
      <c r="A52" s="1" t="s">
        <v>68</v>
      </c>
      <c r="B52" s="12">
        <v>3.16</v>
      </c>
      <c r="C52" s="12">
        <v>2.84</v>
      </c>
      <c r="D52" s="11">
        <f>Perustaulukko!N52</f>
        <v>3.316451560202582</v>
      </c>
      <c r="E52" s="32">
        <f t="shared" si="0"/>
        <v>116.77646338741485</v>
      </c>
      <c r="F52" s="32">
        <f t="shared" si="1"/>
        <v>104.95099874058802</v>
      </c>
      <c r="G52" s="10"/>
      <c r="K52" s="1"/>
    </row>
    <row r="53" spans="1:11" ht="12.75">
      <c r="A53" s="1" t="s">
        <v>17</v>
      </c>
      <c r="B53" s="12">
        <v>26.44</v>
      </c>
      <c r="C53" s="12">
        <v>35.58</v>
      </c>
      <c r="D53" s="11">
        <f>Perustaulukko!N53</f>
        <v>24.636497304362035</v>
      </c>
      <c r="E53" s="32">
        <f t="shared" si="0"/>
        <v>69.24254441923</v>
      </c>
      <c r="F53" s="32">
        <f t="shared" si="1"/>
        <v>93.17888541740558</v>
      </c>
      <c r="G53" s="10"/>
      <c r="K53" s="1"/>
    </row>
    <row r="54" spans="1:11" ht="12.75">
      <c r="A54" s="1" t="s">
        <v>212</v>
      </c>
      <c r="B54" s="12">
        <v>0</v>
      </c>
      <c r="C54" s="12">
        <v>0</v>
      </c>
      <c r="D54" s="11">
        <f>Perustaulukko!N54</f>
        <v>0</v>
      </c>
      <c r="E54" s="32">
        <f>IF(C54&gt;0,(D54/C54)*100,"")</f>
      </c>
      <c r="F54" s="32">
        <f>IF(B54&gt;0,(D54/B54)*100,"")</f>
      </c>
      <c r="G54" s="10"/>
      <c r="K54" s="1"/>
    </row>
    <row r="55" spans="1:11" ht="12.75">
      <c r="A55" s="1" t="s">
        <v>18</v>
      </c>
      <c r="B55" s="12">
        <v>2.02</v>
      </c>
      <c r="C55" s="12">
        <v>3</v>
      </c>
      <c r="D55" s="11">
        <f>Perustaulukko!N55</f>
        <v>4.558078745303056</v>
      </c>
      <c r="E55" s="32">
        <f t="shared" si="0"/>
        <v>151.93595817676854</v>
      </c>
      <c r="F55" s="32">
        <f t="shared" si="1"/>
        <v>225.64746263876515</v>
      </c>
      <c r="G55" s="10"/>
      <c r="K55" s="1"/>
    </row>
    <row r="56" spans="1:11" ht="12.75">
      <c r="A56" s="1" t="s">
        <v>85</v>
      </c>
      <c r="B56" s="12">
        <v>0</v>
      </c>
      <c r="C56" s="12">
        <v>0</v>
      </c>
      <c r="D56" s="11">
        <f>Perustaulukko!N56</f>
        <v>0.016337199803953605</v>
      </c>
      <c r="E56" s="32">
        <f t="shared" si="0"/>
      </c>
      <c r="F56" s="32">
        <f t="shared" si="1"/>
      </c>
      <c r="G56" s="10"/>
      <c r="K56" s="1"/>
    </row>
    <row r="57" spans="1:11" ht="12.75">
      <c r="A57" s="1" t="s">
        <v>209</v>
      </c>
      <c r="B57" s="12">
        <v>0</v>
      </c>
      <c r="C57" s="12">
        <v>0</v>
      </c>
      <c r="D57" s="11">
        <f>Perustaulukko!N57</f>
        <v>0.04901159941186081</v>
      </c>
      <c r="E57" s="32">
        <f>IF(C57&gt;0,(D57/C57)*100,"")</f>
      </c>
      <c r="F57" s="32">
        <f>IF(B57&gt;0,(D57/B57)*100,"")</f>
      </c>
      <c r="G57" s="10"/>
      <c r="K57" s="1"/>
    </row>
    <row r="58" spans="1:11" ht="12.75">
      <c r="A58" s="1" t="s">
        <v>184</v>
      </c>
      <c r="B58" s="12">
        <v>0.23</v>
      </c>
      <c r="C58" s="12">
        <v>0.18</v>
      </c>
      <c r="D58" s="11">
        <f>Perustaulukko!N58</f>
        <v>0.11436039862767523</v>
      </c>
      <c r="E58" s="32">
        <f>IF(C58&gt;0,(D58/C58)*100,"")</f>
        <v>63.533554793152916</v>
      </c>
      <c r="F58" s="32">
        <f>IF(B58&gt;0,(D58/B58)*100,"")</f>
        <v>49.72191244681532</v>
      </c>
      <c r="G58" s="10"/>
      <c r="K58" s="1"/>
    </row>
    <row r="59" spans="1:11" ht="12.75">
      <c r="A59" s="1" t="s">
        <v>19</v>
      </c>
      <c r="B59" s="12">
        <v>11.34</v>
      </c>
      <c r="C59" s="12">
        <v>16.6</v>
      </c>
      <c r="D59" s="11">
        <f>Perustaulukko!N59</f>
        <v>7.368077111583076</v>
      </c>
      <c r="E59" s="32">
        <f t="shared" si="0"/>
        <v>44.38600669628359</v>
      </c>
      <c r="F59" s="32">
        <f t="shared" si="1"/>
        <v>64.97422496986839</v>
      </c>
      <c r="G59" s="10"/>
      <c r="K59" s="1"/>
    </row>
    <row r="60" spans="1:11" ht="12.75">
      <c r="A60" s="1" t="s">
        <v>20</v>
      </c>
      <c r="B60" s="12">
        <v>0.05</v>
      </c>
      <c r="C60" s="12">
        <v>0</v>
      </c>
      <c r="D60" s="11">
        <f>Perustaulukko!N60</f>
        <v>0.4901159941186081</v>
      </c>
      <c r="E60" s="32">
        <f t="shared" si="0"/>
      </c>
      <c r="F60" s="32">
        <f t="shared" si="1"/>
        <v>980.2319882372162</v>
      </c>
      <c r="G60" s="10"/>
      <c r="K60" s="1"/>
    </row>
    <row r="61" spans="1:11" ht="12.75">
      <c r="A61" s="1" t="s">
        <v>69</v>
      </c>
      <c r="B61" s="12">
        <v>0.05</v>
      </c>
      <c r="C61" s="12">
        <v>0.02</v>
      </c>
      <c r="D61" s="11">
        <f>Perustaulukko!N61</f>
        <v>0.016337199803953605</v>
      </c>
      <c r="E61" s="32">
        <f t="shared" si="0"/>
        <v>81.68599901976803</v>
      </c>
      <c r="F61" s="32">
        <f t="shared" si="1"/>
        <v>32.674399607907205</v>
      </c>
      <c r="G61" s="10"/>
      <c r="K61" s="1"/>
    </row>
    <row r="62" spans="1:11" ht="12.75">
      <c r="A62" s="1" t="s">
        <v>21</v>
      </c>
      <c r="B62" s="12">
        <v>0.07</v>
      </c>
      <c r="C62" s="12">
        <v>0.03</v>
      </c>
      <c r="D62" s="11">
        <f>Perustaulukko!N62</f>
        <v>0.09802319882372162</v>
      </c>
      <c r="E62" s="32">
        <f t="shared" si="0"/>
        <v>326.7439960790721</v>
      </c>
      <c r="F62" s="32">
        <f t="shared" si="1"/>
        <v>140.03314117674518</v>
      </c>
      <c r="G62" s="10"/>
      <c r="K62" s="1"/>
    </row>
    <row r="63" spans="1:11" ht="12.75">
      <c r="A63" s="1" t="s">
        <v>78</v>
      </c>
      <c r="B63" s="12">
        <v>0</v>
      </c>
      <c r="C63" s="12">
        <v>0</v>
      </c>
      <c r="D63" s="11">
        <f>Perustaulukko!N63</f>
        <v>0</v>
      </c>
      <c r="E63" s="32">
        <f t="shared" si="0"/>
      </c>
      <c r="F63" s="32">
        <f t="shared" si="1"/>
      </c>
      <c r="G63" s="10"/>
      <c r="K63" s="1"/>
    </row>
    <row r="64" spans="1:11" ht="12.75">
      <c r="A64" s="1" t="s">
        <v>22</v>
      </c>
      <c r="B64" s="12">
        <v>0</v>
      </c>
      <c r="C64" s="12">
        <v>0.02</v>
      </c>
      <c r="D64" s="11">
        <f>Perustaulukko!N64</f>
        <v>0.03267439960790721</v>
      </c>
      <c r="E64" s="32">
        <f t="shared" si="0"/>
        <v>163.37199803953607</v>
      </c>
      <c r="F64" s="32">
        <f t="shared" si="1"/>
      </c>
      <c r="G64" s="10"/>
      <c r="K64" s="1"/>
    </row>
    <row r="65" spans="1:11" ht="12.75">
      <c r="A65" s="1" t="s">
        <v>70</v>
      </c>
      <c r="B65" s="12">
        <v>0.03</v>
      </c>
      <c r="C65" s="12">
        <v>0.06</v>
      </c>
      <c r="D65" s="11">
        <f>Perustaulukko!N65</f>
        <v>0.03267439960790721</v>
      </c>
      <c r="E65" s="32">
        <f t="shared" si="0"/>
        <v>54.45733267984535</v>
      </c>
      <c r="F65" s="32">
        <f t="shared" si="1"/>
        <v>108.9146653596907</v>
      </c>
      <c r="G65" s="10"/>
      <c r="K65" s="1"/>
    </row>
    <row r="66" spans="1:11" ht="12.75">
      <c r="A66" s="1" t="s">
        <v>23</v>
      </c>
      <c r="B66" s="12">
        <v>0.02</v>
      </c>
      <c r="C66" s="12">
        <v>0.02</v>
      </c>
      <c r="D66" s="11">
        <f>Perustaulukko!N66</f>
        <v>0.016337199803953605</v>
      </c>
      <c r="E66" s="32">
        <f t="shared" si="0"/>
        <v>81.68599901976803</v>
      </c>
      <c r="F66" s="32">
        <f t="shared" si="1"/>
        <v>81.68599901976803</v>
      </c>
      <c r="G66" s="10"/>
      <c r="K66" s="1"/>
    </row>
    <row r="67" spans="1:11" ht="12.75">
      <c r="A67" s="1" t="s">
        <v>192</v>
      </c>
      <c r="B67" s="12">
        <v>0</v>
      </c>
      <c r="C67" s="12">
        <v>0</v>
      </c>
      <c r="D67" s="11">
        <f>Perustaulukko!N67</f>
        <v>0</v>
      </c>
      <c r="E67" s="32">
        <f>IF(C67&gt;0,(D67/C67)*100,"")</f>
      </c>
      <c r="F67" s="32">
        <f>IF(B67&gt;0,(D67/B67)*100,"")</f>
      </c>
      <c r="G67" s="10"/>
      <c r="K67" s="1"/>
    </row>
    <row r="68" spans="1:11" ht="12.75">
      <c r="A68" s="1" t="s">
        <v>146</v>
      </c>
      <c r="B68" s="12">
        <v>0</v>
      </c>
      <c r="C68" s="12">
        <v>0</v>
      </c>
      <c r="D68" s="11">
        <f>Perustaulukko!N68</f>
        <v>0.016337199803953605</v>
      </c>
      <c r="E68" s="32">
        <f>IF(C68&gt;0,(D68/C68)*100,"")</f>
      </c>
      <c r="F68" s="32">
        <f>IF(B68&gt;0,(D68/B68)*100,"")</f>
      </c>
      <c r="G68" s="10"/>
      <c r="K68" s="1"/>
    </row>
    <row r="69" spans="1:11" ht="12.75">
      <c r="A69" s="1" t="s">
        <v>24</v>
      </c>
      <c r="B69" s="12">
        <v>0.56</v>
      </c>
      <c r="C69" s="12">
        <v>0.2</v>
      </c>
      <c r="D69" s="11">
        <f>Perustaulukko!N69</f>
        <v>0.5554647933344226</v>
      </c>
      <c r="E69" s="32">
        <f t="shared" si="0"/>
        <v>277.7323966672113</v>
      </c>
      <c r="F69" s="32">
        <f t="shared" si="1"/>
        <v>99.19014166686117</v>
      </c>
      <c r="G69" s="10"/>
      <c r="H69" s="20"/>
      <c r="K69" s="1"/>
    </row>
    <row r="70" spans="1:11" ht="12.75">
      <c r="A70" s="1" t="s">
        <v>25</v>
      </c>
      <c r="B70" s="12">
        <v>0.67</v>
      </c>
      <c r="C70" s="12">
        <v>0.63</v>
      </c>
      <c r="D70" s="11">
        <f>Perustaulukko!N70</f>
        <v>1.1599411860807058</v>
      </c>
      <c r="E70" s="32">
        <f t="shared" si="0"/>
        <v>184.11764858423902</v>
      </c>
      <c r="F70" s="32">
        <f t="shared" si="1"/>
        <v>173.12555016129937</v>
      </c>
      <c r="G70" s="10"/>
      <c r="H70" s="20"/>
      <c r="K70" s="1"/>
    </row>
    <row r="71" spans="1:11" ht="12.75">
      <c r="A71" s="1" t="s">
        <v>26</v>
      </c>
      <c r="B71" s="12">
        <v>10.24</v>
      </c>
      <c r="C71" s="12">
        <v>8.46</v>
      </c>
      <c r="D71" s="11">
        <f>Perustaulukko!N71</f>
        <v>8.691390295703318</v>
      </c>
      <c r="E71" s="32">
        <f t="shared" si="0"/>
        <v>102.7351098782898</v>
      </c>
      <c r="F71" s="32">
        <f t="shared" si="1"/>
        <v>84.87685835647771</v>
      </c>
      <c r="G71" s="10"/>
      <c r="H71" s="20"/>
      <c r="K71" s="1"/>
    </row>
    <row r="72" spans="1:11" ht="12.75">
      <c r="A72" s="1" t="s">
        <v>164</v>
      </c>
      <c r="B72" s="12">
        <v>0.1</v>
      </c>
      <c r="C72" s="12">
        <v>0.08</v>
      </c>
      <c r="D72" s="11">
        <f>Perustaulukko!N72</f>
        <v>0.03267439960790721</v>
      </c>
      <c r="E72" s="32">
        <f>IF(C72&gt;0,(D72/C72)*100,"")</f>
        <v>40.84299950988402</v>
      </c>
      <c r="F72" s="32">
        <f>IF(B72&gt;0,(D72/B72)*100,"")</f>
        <v>32.674399607907205</v>
      </c>
      <c r="G72" s="10"/>
      <c r="H72" s="20"/>
      <c r="K72" s="1"/>
    </row>
    <row r="73" spans="1:11" ht="12.75">
      <c r="A73" s="1" t="s">
        <v>77</v>
      </c>
      <c r="B73" s="12">
        <v>0.33</v>
      </c>
      <c r="C73" s="12">
        <v>0.11</v>
      </c>
      <c r="D73" s="11">
        <f>Perustaulukko!N73</f>
        <v>0.04901159941186081</v>
      </c>
      <c r="E73" s="32">
        <f t="shared" si="0"/>
        <v>44.555999465328014</v>
      </c>
      <c r="F73" s="32">
        <f t="shared" si="1"/>
        <v>14.851999821776001</v>
      </c>
      <c r="G73" s="10"/>
      <c r="K73" s="1"/>
    </row>
    <row r="74" spans="1:11" ht="12.75">
      <c r="A74" s="1" t="s">
        <v>89</v>
      </c>
      <c r="B74" s="12">
        <v>0.08</v>
      </c>
      <c r="C74" s="12">
        <v>0.03</v>
      </c>
      <c r="D74" s="11">
        <f>Perustaulukko!N74</f>
        <v>0.04901159941186081</v>
      </c>
      <c r="E74" s="32">
        <f t="shared" si="0"/>
        <v>163.37199803953604</v>
      </c>
      <c r="F74" s="32">
        <f t="shared" si="1"/>
        <v>61.264499264826014</v>
      </c>
      <c r="G74" s="10"/>
      <c r="K74" s="1"/>
    </row>
    <row r="75" spans="1:11" ht="12.75">
      <c r="A75" s="1" t="s">
        <v>71</v>
      </c>
      <c r="B75" s="12">
        <v>0</v>
      </c>
      <c r="C75" s="12">
        <v>0.02</v>
      </c>
      <c r="D75" s="11">
        <f>Perustaulukko!N75</f>
        <v>0.08168599901976803</v>
      </c>
      <c r="E75" s="32">
        <f t="shared" si="0"/>
        <v>408.42999509884015</v>
      </c>
      <c r="F75" s="32">
        <f t="shared" si="1"/>
      </c>
      <c r="G75" s="10"/>
      <c r="K75" s="1"/>
    </row>
    <row r="76" spans="1:11" ht="12.75">
      <c r="A76" s="1" t="s">
        <v>281</v>
      </c>
      <c r="B76" s="12">
        <v>0</v>
      </c>
      <c r="C76" s="12">
        <v>0</v>
      </c>
      <c r="D76" s="11">
        <f>Perustaulukko!N76</f>
        <v>0.03267439960790721</v>
      </c>
      <c r="E76" s="32">
        <f>IF(C76&gt;0,(D76/C76)*100,"")</f>
      </c>
      <c r="F76" s="32">
        <f>IF(B76&gt;0,(D76/B76)*100,"")</f>
      </c>
      <c r="G76" s="10"/>
      <c r="K76" s="1"/>
    </row>
    <row r="77" spans="1:11" ht="12.75">
      <c r="A77" s="1" t="s">
        <v>94</v>
      </c>
      <c r="B77" s="12">
        <v>0</v>
      </c>
      <c r="C77" s="12">
        <v>0</v>
      </c>
      <c r="D77" s="11">
        <f>Perustaulukko!N77</f>
        <v>0</v>
      </c>
      <c r="E77" s="32">
        <f t="shared" si="0"/>
      </c>
      <c r="F77" s="32">
        <f t="shared" si="1"/>
      </c>
      <c r="G77" s="10"/>
      <c r="H77" s="21"/>
      <c r="K77" s="1"/>
    </row>
    <row r="78" spans="1:11" ht="12.75">
      <c r="A78" s="1" t="s">
        <v>226</v>
      </c>
      <c r="B78" s="12">
        <v>0</v>
      </c>
      <c r="C78" s="12">
        <v>0</v>
      </c>
      <c r="D78" s="11">
        <f>Perustaulukko!N78</f>
        <v>0</v>
      </c>
      <c r="E78" s="32">
        <f>IF(C78&gt;0,(D78/C78)*100,"")</f>
      </c>
      <c r="F78" s="32">
        <f>IF(B78&gt;0,(D78/B78)*100,"")</f>
      </c>
      <c r="G78" s="10"/>
      <c r="H78" s="21"/>
      <c r="K78" s="1"/>
    </row>
    <row r="79" spans="1:11" ht="12.75">
      <c r="A79" s="1" t="s">
        <v>202</v>
      </c>
      <c r="B79" s="12">
        <v>0.1</v>
      </c>
      <c r="C79" s="12">
        <v>0.02</v>
      </c>
      <c r="D79" s="11">
        <f>Perustaulukko!N79</f>
        <v>0</v>
      </c>
      <c r="E79" s="32">
        <f>IF(C79&gt;0,(D79/C79)*100,"")</f>
        <v>0</v>
      </c>
      <c r="F79" s="32">
        <f>IF(B79&gt;0,(D79/B79)*100,"")</f>
        <v>0</v>
      </c>
      <c r="G79" s="10"/>
      <c r="H79" s="21"/>
      <c r="K79" s="1"/>
    </row>
    <row r="80" spans="1:11" ht="12.75">
      <c r="A80" s="1" t="s">
        <v>27</v>
      </c>
      <c r="B80" s="12">
        <v>7.44</v>
      </c>
      <c r="C80" s="12">
        <v>0.83</v>
      </c>
      <c r="D80" s="11">
        <f>Perustaulukko!N80</f>
        <v>0.947557588629309</v>
      </c>
      <c r="E80" s="32">
        <f t="shared" si="0"/>
        <v>114.1635648950975</v>
      </c>
      <c r="F80" s="32">
        <f t="shared" si="1"/>
        <v>12.73598909447996</v>
      </c>
      <c r="G80" s="10"/>
      <c r="H80" s="20"/>
      <c r="K80" s="1"/>
    </row>
    <row r="81" spans="1:11" ht="12.75">
      <c r="A81" s="1" t="s">
        <v>28</v>
      </c>
      <c r="B81" s="12">
        <v>0.12</v>
      </c>
      <c r="C81" s="12">
        <v>0.08</v>
      </c>
      <c r="D81" s="11">
        <f>Perustaulukko!N81</f>
        <v>0.13069759843162884</v>
      </c>
      <c r="E81" s="32">
        <f t="shared" si="0"/>
        <v>163.37199803953607</v>
      </c>
      <c r="F81" s="32">
        <f t="shared" si="1"/>
        <v>108.9146653596907</v>
      </c>
      <c r="G81" s="10"/>
      <c r="H81" s="21"/>
      <c r="K81" s="1"/>
    </row>
    <row r="82" spans="1:11" ht="12.75">
      <c r="A82" s="1" t="s">
        <v>29</v>
      </c>
      <c r="B82" s="12">
        <v>0.49</v>
      </c>
      <c r="C82" s="12">
        <v>0.17</v>
      </c>
      <c r="D82" s="11">
        <f>Perustaulukko!N82</f>
        <v>0.06534879921581442</v>
      </c>
      <c r="E82" s="32">
        <f t="shared" si="0"/>
        <v>38.440470126949656</v>
      </c>
      <c r="F82" s="32">
        <f t="shared" si="1"/>
        <v>13.336489635880493</v>
      </c>
      <c r="G82" s="10"/>
      <c r="H82" s="21"/>
      <c r="K82" s="1"/>
    </row>
    <row r="83" spans="1:11" ht="12.75">
      <c r="A83" s="1" t="s">
        <v>203</v>
      </c>
      <c r="B83" s="12">
        <v>0.02</v>
      </c>
      <c r="C83" s="12">
        <v>0.02</v>
      </c>
      <c r="D83" s="11">
        <f>Perustaulukko!N83</f>
        <v>0</v>
      </c>
      <c r="E83" s="32">
        <f t="shared" si="0"/>
        <v>0</v>
      </c>
      <c r="F83" s="32">
        <f t="shared" si="1"/>
        <v>0</v>
      </c>
      <c r="G83" s="10"/>
      <c r="H83" s="21"/>
      <c r="K83" s="1"/>
    </row>
    <row r="84" spans="1:11" ht="12.75">
      <c r="A84" s="1" t="s">
        <v>30</v>
      </c>
      <c r="B84" s="12">
        <v>0.08</v>
      </c>
      <c r="C84" s="12">
        <v>0.05</v>
      </c>
      <c r="D84" s="11">
        <f>Perustaulukko!N84</f>
        <v>0.016337199803953605</v>
      </c>
      <c r="E84" s="32">
        <f t="shared" si="0"/>
        <v>32.674399607907205</v>
      </c>
      <c r="F84" s="32">
        <f t="shared" si="1"/>
        <v>20.42149975494201</v>
      </c>
      <c r="G84" s="10"/>
      <c r="H84" s="21"/>
      <c r="K84" s="1"/>
    </row>
    <row r="85" spans="1:11" ht="12.75">
      <c r="A85" s="1" t="s">
        <v>31</v>
      </c>
      <c r="B85" s="12">
        <v>8.02</v>
      </c>
      <c r="C85" s="12">
        <v>8.73</v>
      </c>
      <c r="D85" s="11">
        <f>Perustaulukko!N85</f>
        <v>6.306159124326092</v>
      </c>
      <c r="E85" s="32">
        <f t="shared" si="0"/>
        <v>72.23549970591169</v>
      </c>
      <c r="F85" s="32">
        <f t="shared" si="1"/>
        <v>78.63041302152234</v>
      </c>
      <c r="G85" s="10"/>
      <c r="H85" s="20"/>
      <c r="K85" s="1"/>
    </row>
    <row r="86" spans="1:11" ht="12.75">
      <c r="A86" s="1" t="s">
        <v>32</v>
      </c>
      <c r="B86" s="12">
        <v>11.49</v>
      </c>
      <c r="C86" s="12">
        <v>1.94</v>
      </c>
      <c r="D86" s="11">
        <f>Perustaulukko!N86</f>
        <v>0.2613951968632577</v>
      </c>
      <c r="E86" s="32">
        <f t="shared" si="0"/>
        <v>13.473979219755552</v>
      </c>
      <c r="F86" s="32">
        <f t="shared" si="1"/>
        <v>2.2749799552938006</v>
      </c>
      <c r="G86" s="10"/>
      <c r="H86" s="20"/>
      <c r="K86" s="1"/>
    </row>
    <row r="87" spans="1:11" ht="12.75">
      <c r="A87" s="1" t="s">
        <v>33</v>
      </c>
      <c r="B87" s="12">
        <v>0.16</v>
      </c>
      <c r="C87" s="12">
        <v>0</v>
      </c>
      <c r="D87" s="11">
        <f>Perustaulukko!N87</f>
        <v>0</v>
      </c>
      <c r="E87" s="32">
        <f t="shared" si="0"/>
      </c>
      <c r="F87" s="32">
        <f t="shared" si="1"/>
        <v>0</v>
      </c>
      <c r="G87" s="10"/>
      <c r="H87" s="21"/>
      <c r="K87" s="1"/>
    </row>
    <row r="88" spans="1:11" ht="12.75">
      <c r="A88" s="1" t="s">
        <v>246</v>
      </c>
      <c r="B88" s="12">
        <v>0.05</v>
      </c>
      <c r="C88" s="12">
        <v>0</v>
      </c>
      <c r="D88" s="11">
        <f>Perustaulukko!N88</f>
        <v>0</v>
      </c>
      <c r="E88" s="32">
        <f>IF(C88&gt;0,(D88/C88)*100,"")</f>
      </c>
      <c r="F88" s="32">
        <f>IF(B88&gt;0,(D88/B88)*100,"")</f>
        <v>0</v>
      </c>
      <c r="G88" s="10"/>
      <c r="H88" s="21"/>
      <c r="K88" s="1"/>
    </row>
    <row r="89" spans="1:11" ht="12.75">
      <c r="A89" s="1" t="s">
        <v>204</v>
      </c>
      <c r="B89" s="12">
        <v>0</v>
      </c>
      <c r="C89" s="12">
        <v>0</v>
      </c>
      <c r="D89" s="11">
        <f>Perustaulukko!N89</f>
        <v>0</v>
      </c>
      <c r="E89" s="32">
        <f>IF(C89&gt;0,(D89/C89)*100,"")</f>
      </c>
      <c r="F89" s="32">
        <f>IF(B89&gt;0,(D89/B89)*100,"")</f>
      </c>
      <c r="G89" s="10"/>
      <c r="H89" s="21"/>
      <c r="K89" s="1"/>
    </row>
    <row r="90" spans="1:11" ht="12.75">
      <c r="A90" s="1" t="s">
        <v>112</v>
      </c>
      <c r="B90" s="12">
        <v>0</v>
      </c>
      <c r="C90" s="12">
        <v>0</v>
      </c>
      <c r="D90" s="11">
        <f>Perustaulukko!N90</f>
        <v>0</v>
      </c>
      <c r="E90" s="32">
        <f t="shared" si="0"/>
      </c>
      <c r="F90" s="32">
        <f t="shared" si="1"/>
      </c>
      <c r="G90" s="10"/>
      <c r="H90" s="21"/>
      <c r="K90" s="1"/>
    </row>
    <row r="91" spans="1:11" ht="12.75">
      <c r="A91" s="1" t="s">
        <v>34</v>
      </c>
      <c r="B91" s="12">
        <v>12.07</v>
      </c>
      <c r="C91" s="12">
        <v>9.8</v>
      </c>
      <c r="D91" s="11">
        <f>Perustaulukko!N91</f>
        <v>2.0748243751021076</v>
      </c>
      <c r="E91" s="32">
        <f t="shared" si="0"/>
        <v>21.171677296960283</v>
      </c>
      <c r="F91" s="32">
        <f t="shared" si="1"/>
        <v>17.18992854268523</v>
      </c>
      <c r="G91" s="10"/>
      <c r="H91" s="21"/>
      <c r="K91" s="1"/>
    </row>
    <row r="92" spans="1:11" ht="12.75">
      <c r="A92" s="1" t="s">
        <v>35</v>
      </c>
      <c r="B92" s="12">
        <v>0.15</v>
      </c>
      <c r="C92" s="12">
        <v>0.02</v>
      </c>
      <c r="D92" s="11">
        <f>Perustaulukko!N92</f>
        <v>0</v>
      </c>
      <c r="E92" s="32">
        <f t="shared" si="0"/>
        <v>0</v>
      </c>
      <c r="F92" s="32">
        <f t="shared" si="1"/>
        <v>0</v>
      </c>
      <c r="G92" s="10"/>
      <c r="H92" s="21"/>
      <c r="K92" s="1"/>
    </row>
    <row r="93" spans="1:11" ht="12.75">
      <c r="A93" s="1" t="s">
        <v>36</v>
      </c>
      <c r="B93" s="12">
        <v>0.53</v>
      </c>
      <c r="C93" s="12">
        <v>0.63</v>
      </c>
      <c r="D93" s="11">
        <f>Perustaulukko!N93</f>
        <v>0.8331971900016338</v>
      </c>
      <c r="E93" s="32">
        <f t="shared" si="0"/>
        <v>132.25352222248156</v>
      </c>
      <c r="F93" s="32">
        <f t="shared" si="1"/>
        <v>157.20701698144032</v>
      </c>
      <c r="G93" s="10"/>
      <c r="H93" s="21"/>
      <c r="K93" s="1"/>
    </row>
    <row r="94" spans="1:11" ht="12.75">
      <c r="A94" s="1" t="s">
        <v>37</v>
      </c>
      <c r="B94" s="12">
        <v>1.74</v>
      </c>
      <c r="C94" s="12">
        <v>1.43</v>
      </c>
      <c r="D94" s="11">
        <f>Perustaulukko!N94</f>
        <v>1.5030223819637316</v>
      </c>
      <c r="E94" s="32">
        <f t="shared" si="0"/>
        <v>105.10646027718404</v>
      </c>
      <c r="F94" s="32">
        <f t="shared" si="1"/>
        <v>86.38059666458227</v>
      </c>
      <c r="G94" s="10"/>
      <c r="H94" s="20"/>
      <c r="K94" s="1"/>
    </row>
    <row r="95" spans="1:11" ht="12.75">
      <c r="A95" s="1" t="s">
        <v>38</v>
      </c>
      <c r="B95" s="12">
        <v>3.13</v>
      </c>
      <c r="C95" s="12">
        <v>2.24</v>
      </c>
      <c r="D95" s="11">
        <f>Perustaulukko!N95</f>
        <v>2.058487175298154</v>
      </c>
      <c r="E95" s="32">
        <f t="shared" si="0"/>
        <v>91.89674889723901</v>
      </c>
      <c r="F95" s="32">
        <f t="shared" si="1"/>
        <v>65.76636342805604</v>
      </c>
      <c r="G95" s="10"/>
      <c r="H95" s="20"/>
      <c r="K95" s="1"/>
    </row>
    <row r="96" spans="1:11" ht="12.75">
      <c r="A96" s="1" t="s">
        <v>39</v>
      </c>
      <c r="B96" s="12">
        <v>7.24</v>
      </c>
      <c r="C96" s="12">
        <v>5.07</v>
      </c>
      <c r="D96" s="11">
        <f>Perustaulukko!N96</f>
        <v>5.587322332952133</v>
      </c>
      <c r="E96" s="32">
        <f t="shared" si="0"/>
        <v>110.20359631069294</v>
      </c>
      <c r="F96" s="32">
        <f t="shared" si="1"/>
        <v>77.17296039989134</v>
      </c>
      <c r="G96" s="10"/>
      <c r="H96" s="20"/>
      <c r="K96" s="1"/>
    </row>
    <row r="97" spans="1:11" ht="12.75">
      <c r="A97" s="1" t="s">
        <v>40</v>
      </c>
      <c r="B97" s="12">
        <v>36.51</v>
      </c>
      <c r="C97" s="12">
        <v>51.98</v>
      </c>
      <c r="D97" s="11">
        <f>Perustaulukko!N97</f>
        <v>56.363339323639934</v>
      </c>
      <c r="E97" s="32">
        <f t="shared" si="0"/>
        <v>108.43274206163898</v>
      </c>
      <c r="F97" s="32">
        <f t="shared" si="1"/>
        <v>154.37781244491904</v>
      </c>
      <c r="G97" s="10"/>
      <c r="H97" s="20"/>
      <c r="K97" s="1"/>
    </row>
    <row r="98" spans="1:11" ht="12.75">
      <c r="A98" s="1" t="s">
        <v>41</v>
      </c>
      <c r="B98" s="12">
        <v>75.97</v>
      </c>
      <c r="C98" s="12">
        <v>68.4</v>
      </c>
      <c r="D98" s="11">
        <f>Perustaulukko!N98</f>
        <v>84.69204378369548</v>
      </c>
      <c r="E98" s="32">
        <f t="shared" si="0"/>
        <v>123.81877746154308</v>
      </c>
      <c r="F98" s="32">
        <f t="shared" si="1"/>
        <v>111.48090533591612</v>
      </c>
      <c r="G98" s="10"/>
      <c r="H98" s="20"/>
      <c r="K98" s="1"/>
    </row>
    <row r="99" spans="1:11" ht="12.75">
      <c r="A99" s="1" t="s">
        <v>72</v>
      </c>
      <c r="B99" s="12">
        <v>0.03</v>
      </c>
      <c r="C99" s="12">
        <v>0.06</v>
      </c>
      <c r="D99" s="11">
        <f>Perustaulukko!N99</f>
        <v>0.03267439960790721</v>
      </c>
      <c r="E99" s="32">
        <f t="shared" si="0"/>
        <v>54.45733267984535</v>
      </c>
      <c r="F99" s="32">
        <f t="shared" si="1"/>
        <v>108.9146653596907</v>
      </c>
      <c r="G99" s="10"/>
      <c r="H99" s="21"/>
      <c r="K99" s="1"/>
    </row>
    <row r="100" spans="1:11" ht="12.75">
      <c r="A100" s="1" t="s">
        <v>42</v>
      </c>
      <c r="B100" s="12">
        <v>3.42</v>
      </c>
      <c r="C100" s="12">
        <v>1.98</v>
      </c>
      <c r="D100" s="11">
        <f>Perustaulukko!N100</f>
        <v>0.9638947884332627</v>
      </c>
      <c r="E100" s="32">
        <f t="shared" si="0"/>
        <v>48.681554971376904</v>
      </c>
      <c r="F100" s="32">
        <f t="shared" si="1"/>
        <v>28.18405814132347</v>
      </c>
      <c r="G100" s="10"/>
      <c r="H100" s="20"/>
      <c r="K100" s="1"/>
    </row>
    <row r="101" spans="1:11" ht="12.75">
      <c r="A101" s="1" t="s">
        <v>43</v>
      </c>
      <c r="B101" s="12">
        <v>0.36</v>
      </c>
      <c r="C101" s="12">
        <v>0.33</v>
      </c>
      <c r="D101" s="11">
        <f>Perustaulukko!N101</f>
        <v>0.2940695964711649</v>
      </c>
      <c r="E101" s="32">
        <f t="shared" si="0"/>
        <v>89.11199893065603</v>
      </c>
      <c r="F101" s="32">
        <f t="shared" si="1"/>
        <v>81.68599901976802</v>
      </c>
      <c r="G101" s="10"/>
      <c r="H101" s="21"/>
      <c r="K101" s="1"/>
    </row>
    <row r="102" spans="1:11" ht="12.75">
      <c r="A102" s="1" t="s">
        <v>44</v>
      </c>
      <c r="B102" s="12">
        <v>5.17</v>
      </c>
      <c r="C102" s="12">
        <v>1.76</v>
      </c>
      <c r="D102" s="11">
        <f>Perustaulukko!N102</f>
        <v>2.3198823721614117</v>
      </c>
      <c r="E102" s="32">
        <f t="shared" si="0"/>
        <v>131.81149841826203</v>
      </c>
      <c r="F102" s="32">
        <f t="shared" si="1"/>
        <v>44.871999461536014</v>
      </c>
      <c r="G102" s="10"/>
      <c r="H102" s="20"/>
      <c r="K102" s="1"/>
    </row>
    <row r="103" spans="1:11" ht="12.75">
      <c r="A103" s="1" t="s">
        <v>45</v>
      </c>
      <c r="B103" s="12">
        <v>12.51</v>
      </c>
      <c r="C103" s="12">
        <v>13.91</v>
      </c>
      <c r="D103" s="11">
        <f>Perustaulukko!N103</f>
        <v>14.27871262865545</v>
      </c>
      <c r="E103" s="32">
        <f t="shared" si="0"/>
        <v>102.65070185949281</v>
      </c>
      <c r="F103" s="32">
        <f t="shared" si="1"/>
        <v>114.13839031699</v>
      </c>
      <c r="G103" s="10"/>
      <c r="H103" s="20"/>
      <c r="K103" s="1"/>
    </row>
    <row r="104" spans="1:11" ht="12.75">
      <c r="A104" s="1" t="s">
        <v>172</v>
      </c>
      <c r="B104" s="12">
        <v>0.12</v>
      </c>
      <c r="C104" s="12">
        <v>0.02</v>
      </c>
      <c r="D104" s="11">
        <f>Perustaulukko!N104</f>
        <v>0.016337199803953605</v>
      </c>
      <c r="E104" s="32">
        <f>IF(C104&gt;0,(D104/C104)*100,"")</f>
        <v>81.68599901976803</v>
      </c>
      <c r="F104" s="32">
        <f>IF(B104&gt;0,(D104/B104)*100,"")</f>
        <v>13.614333169961338</v>
      </c>
      <c r="G104" s="10"/>
      <c r="H104" s="20"/>
      <c r="K104" s="1"/>
    </row>
    <row r="105" spans="1:11" ht="12.75">
      <c r="A105" s="1" t="s">
        <v>46</v>
      </c>
      <c r="B105" s="12">
        <v>56.61</v>
      </c>
      <c r="C105" s="12">
        <v>32.79</v>
      </c>
      <c r="D105" s="11">
        <f>Perustaulukko!N105</f>
        <v>41.56183630125797</v>
      </c>
      <c r="E105" s="32">
        <f t="shared" si="0"/>
        <v>126.75155932070135</v>
      </c>
      <c r="F105" s="32">
        <f t="shared" si="1"/>
        <v>73.417834837057</v>
      </c>
      <c r="G105" s="10"/>
      <c r="H105" s="20"/>
      <c r="K105" s="1"/>
    </row>
    <row r="106" spans="1:11" ht="12.75">
      <c r="A106" s="1" t="s">
        <v>102</v>
      </c>
      <c r="B106" s="12">
        <v>0</v>
      </c>
      <c r="C106" s="12">
        <v>0</v>
      </c>
      <c r="D106" s="11">
        <f>Perustaulukko!N106</f>
        <v>0</v>
      </c>
      <c r="E106" s="32">
        <f aca="true" t="shared" si="6" ref="E106:E133">IF(C106&gt;0,(D106/C106)*100,"")</f>
      </c>
      <c r="F106" s="32">
        <f aca="true" t="shared" si="7" ref="F106:F133">IF(B106&gt;0,(D106/B106)*100,"")</f>
      </c>
      <c r="G106" s="10"/>
      <c r="H106" s="21"/>
      <c r="K106" s="1"/>
    </row>
    <row r="107" spans="1:11" ht="12.75">
      <c r="A107" s="1" t="s">
        <v>47</v>
      </c>
      <c r="B107" s="12">
        <v>35.44</v>
      </c>
      <c r="C107" s="12">
        <v>26.19</v>
      </c>
      <c r="D107" s="11">
        <f>Perustaulukko!N107</f>
        <v>25.992484888090186</v>
      </c>
      <c r="E107" s="32">
        <f t="shared" si="6"/>
        <v>99.2458376788476</v>
      </c>
      <c r="F107" s="32">
        <f t="shared" si="7"/>
        <v>73.34222598219579</v>
      </c>
      <c r="G107" s="10"/>
      <c r="H107" s="20"/>
      <c r="K107" s="1"/>
    </row>
    <row r="108" spans="1:11" ht="12.75">
      <c r="A108" s="1" t="s">
        <v>48</v>
      </c>
      <c r="B108" s="12">
        <v>6.02</v>
      </c>
      <c r="C108" s="12">
        <v>8.34</v>
      </c>
      <c r="D108" s="11">
        <f>Perustaulukko!N108</f>
        <v>10.504819473942169</v>
      </c>
      <c r="E108" s="32">
        <f t="shared" si="6"/>
        <v>125.95706803287972</v>
      </c>
      <c r="F108" s="32">
        <f t="shared" si="7"/>
        <v>174.49866235784336</v>
      </c>
      <c r="G108" s="10"/>
      <c r="H108" s="20"/>
      <c r="K108" s="1"/>
    </row>
    <row r="109" spans="1:11" ht="12.75">
      <c r="A109" s="1" t="s">
        <v>49</v>
      </c>
      <c r="B109" s="12">
        <v>2.34</v>
      </c>
      <c r="C109" s="12">
        <v>0.02</v>
      </c>
      <c r="D109" s="11">
        <f>Perustaulukko!N109</f>
        <v>0.06534879921581442</v>
      </c>
      <c r="E109" s="32">
        <f t="shared" si="6"/>
        <v>326.74399607907213</v>
      </c>
      <c r="F109" s="32">
        <f t="shared" si="7"/>
        <v>2.7926837271715566</v>
      </c>
      <c r="G109" s="10"/>
      <c r="H109" s="21"/>
      <c r="K109" s="1"/>
    </row>
    <row r="110" spans="1:11" ht="12.75">
      <c r="A110" s="1" t="s">
        <v>50</v>
      </c>
      <c r="B110" s="12">
        <v>5.84</v>
      </c>
      <c r="C110" s="12">
        <v>6.59</v>
      </c>
      <c r="D110" s="11">
        <f>Perustaulukko!N110</f>
        <v>8.675053095899365</v>
      </c>
      <c r="E110" s="32">
        <f t="shared" si="6"/>
        <v>131.63965244156853</v>
      </c>
      <c r="F110" s="32">
        <f t="shared" si="7"/>
        <v>148.5454297243042</v>
      </c>
      <c r="G110" s="10"/>
      <c r="H110" s="20"/>
      <c r="I110" s="20"/>
      <c r="K110" s="1"/>
    </row>
    <row r="111" spans="1:11" ht="12.75">
      <c r="A111" s="1" t="s">
        <v>51</v>
      </c>
      <c r="B111" s="12">
        <v>26.34</v>
      </c>
      <c r="C111" s="12">
        <v>22.94</v>
      </c>
      <c r="D111" s="11">
        <f>Perustaulukko!N111</f>
        <v>23.051788923378535</v>
      </c>
      <c r="E111" s="32">
        <f t="shared" si="6"/>
        <v>100.48731004088289</v>
      </c>
      <c r="F111" s="32">
        <f t="shared" si="7"/>
        <v>87.51628292854417</v>
      </c>
      <c r="G111" s="10"/>
      <c r="H111" s="20"/>
      <c r="K111" s="1"/>
    </row>
    <row r="112" spans="1:11" ht="12.75">
      <c r="A112" s="1" t="s">
        <v>52</v>
      </c>
      <c r="B112" s="12">
        <v>1.35</v>
      </c>
      <c r="C112" s="12">
        <v>0.32</v>
      </c>
      <c r="D112" s="11">
        <f>Perustaulukko!N112</f>
        <v>0.13069759843162884</v>
      </c>
      <c r="E112" s="32">
        <f t="shared" si="6"/>
        <v>40.84299950988402</v>
      </c>
      <c r="F112" s="32">
        <f t="shared" si="7"/>
        <v>9.681303587528062</v>
      </c>
      <c r="G112" s="10"/>
      <c r="H112" s="21"/>
      <c r="K112" s="1"/>
    </row>
    <row r="113" spans="1:11" ht="12.75">
      <c r="A113" s="1" t="s">
        <v>53</v>
      </c>
      <c r="B113" s="12">
        <v>0.28</v>
      </c>
      <c r="C113" s="12">
        <v>0.11</v>
      </c>
      <c r="D113" s="11">
        <f>Perustaulukko!N113</f>
        <v>0.03267439960790721</v>
      </c>
      <c r="E113" s="32">
        <f t="shared" si="6"/>
        <v>29.70399964355201</v>
      </c>
      <c r="F113" s="32">
        <f t="shared" si="7"/>
        <v>11.669428431395431</v>
      </c>
      <c r="G113" s="10"/>
      <c r="H113" s="21"/>
      <c r="K113" s="1"/>
    </row>
    <row r="114" spans="1:11" ht="12.75">
      <c r="A114" s="1" t="s">
        <v>54</v>
      </c>
      <c r="B114" s="12">
        <v>24.91</v>
      </c>
      <c r="C114" s="12">
        <v>21.25</v>
      </c>
      <c r="D114" s="11">
        <f>Perustaulukko!N114</f>
        <v>34.19375918967489</v>
      </c>
      <c r="E114" s="32">
        <f t="shared" si="6"/>
        <v>160.91180795141128</v>
      </c>
      <c r="F114" s="32">
        <f t="shared" si="7"/>
        <v>137.26920589993935</v>
      </c>
      <c r="G114" s="10"/>
      <c r="H114" s="20"/>
      <c r="K114" s="1"/>
    </row>
    <row r="115" spans="1:11" ht="12.75">
      <c r="A115" s="1" t="s">
        <v>55</v>
      </c>
      <c r="B115" s="12">
        <v>9.37</v>
      </c>
      <c r="C115" s="12">
        <v>3.36</v>
      </c>
      <c r="D115" s="11">
        <f>Perustaulukko!N115</f>
        <v>4.329357948047705</v>
      </c>
      <c r="E115" s="32">
        <f t="shared" si="6"/>
        <v>128.84993892999123</v>
      </c>
      <c r="F115" s="32">
        <f t="shared" si="7"/>
        <v>46.20446049143763</v>
      </c>
      <c r="G115" s="10"/>
      <c r="H115" s="21"/>
      <c r="K115" s="1"/>
    </row>
    <row r="116" spans="1:11" ht="12.75">
      <c r="A116" s="1" t="s">
        <v>56</v>
      </c>
      <c r="B116" s="12">
        <v>10.52</v>
      </c>
      <c r="C116" s="12">
        <v>5.16</v>
      </c>
      <c r="D116" s="11">
        <f>Perustaulukko!N116</f>
        <v>3.561509557261886</v>
      </c>
      <c r="E116" s="32">
        <f t="shared" si="6"/>
        <v>69.02150304771097</v>
      </c>
      <c r="F116" s="32">
        <f t="shared" si="7"/>
        <v>33.854653586139605</v>
      </c>
      <c r="G116" s="10"/>
      <c r="H116" s="20"/>
      <c r="K116" s="1"/>
    </row>
    <row r="117" spans="1:11" ht="12.75">
      <c r="A117" s="1" t="s">
        <v>57</v>
      </c>
      <c r="B117" s="12">
        <v>0.86</v>
      </c>
      <c r="C117" s="12">
        <v>0.53</v>
      </c>
      <c r="D117" s="11">
        <f>Perustaulukko!N117</f>
        <v>0.08168599901976803</v>
      </c>
      <c r="E117" s="32">
        <f t="shared" si="6"/>
        <v>15.412452645239249</v>
      </c>
      <c r="F117" s="32">
        <f t="shared" si="7"/>
        <v>9.498371979042794</v>
      </c>
      <c r="G117" s="10"/>
      <c r="H117" s="21"/>
      <c r="K117" s="1"/>
    </row>
    <row r="118" spans="1:11" ht="12.75">
      <c r="A118" s="1" t="s">
        <v>205</v>
      </c>
      <c r="B118" s="12">
        <v>0.15</v>
      </c>
      <c r="C118" s="12">
        <v>0.02</v>
      </c>
      <c r="D118" s="11">
        <f>Perustaulukko!N118</f>
        <v>0</v>
      </c>
      <c r="E118" s="32">
        <f>IF(C118&gt;0,(D118/C118)*100,"")</f>
        <v>0</v>
      </c>
      <c r="F118" s="32">
        <f>IF(B118&gt;0,(D118/B118)*100,"")</f>
        <v>0</v>
      </c>
      <c r="G118" s="10"/>
      <c r="H118" s="21"/>
      <c r="K118" s="1"/>
    </row>
    <row r="119" spans="1:11" ht="12.75">
      <c r="A119" s="1" t="s">
        <v>58</v>
      </c>
      <c r="B119" s="12">
        <v>1.63</v>
      </c>
      <c r="C119" s="12">
        <v>2.76</v>
      </c>
      <c r="D119" s="11">
        <f>Perustaulukko!N119</f>
        <v>2.2381963731416437</v>
      </c>
      <c r="E119" s="32">
        <f t="shared" si="6"/>
        <v>81.09407149063928</v>
      </c>
      <c r="F119" s="32">
        <f t="shared" si="7"/>
        <v>137.3126609289352</v>
      </c>
      <c r="G119" s="10"/>
      <c r="H119" s="20"/>
      <c r="K119" s="1"/>
    </row>
    <row r="120" spans="1:11" ht="12.75">
      <c r="A120" s="1" t="s">
        <v>59</v>
      </c>
      <c r="B120" s="12">
        <v>0</v>
      </c>
      <c r="C120" s="12">
        <v>0.03</v>
      </c>
      <c r="D120" s="11">
        <f>Perustaulukko!N120</f>
        <v>0.016337199803953605</v>
      </c>
      <c r="E120" s="32">
        <f t="shared" si="6"/>
        <v>54.45733267984535</v>
      </c>
      <c r="F120" s="32">
        <f t="shared" si="7"/>
      </c>
      <c r="G120" s="10"/>
      <c r="H120" s="21"/>
      <c r="K120" s="1"/>
    </row>
    <row r="121" spans="1:11" ht="12.75">
      <c r="A121" s="1" t="s">
        <v>60</v>
      </c>
      <c r="B121" s="12">
        <v>1.43</v>
      </c>
      <c r="C121" s="12">
        <v>0.54</v>
      </c>
      <c r="D121" s="11">
        <f>Perustaulukko!N121</f>
        <v>0.6534879921581442</v>
      </c>
      <c r="E121" s="32">
        <f t="shared" si="6"/>
        <v>121.01629484410077</v>
      </c>
      <c r="F121" s="32">
        <f t="shared" si="7"/>
        <v>45.69846099008002</v>
      </c>
      <c r="G121" s="10"/>
      <c r="H121" s="21"/>
      <c r="K121" s="1"/>
    </row>
    <row r="122" spans="1:11" ht="12.75">
      <c r="A122" s="1" t="s">
        <v>61</v>
      </c>
      <c r="B122" s="12">
        <v>0.66</v>
      </c>
      <c r="C122" s="12">
        <v>0.59</v>
      </c>
      <c r="D122" s="11">
        <f>Perustaulukko!N122</f>
        <v>0.24505799705930406</v>
      </c>
      <c r="E122" s="32">
        <f t="shared" si="6"/>
        <v>41.535253738865094</v>
      </c>
      <c r="F122" s="32">
        <f t="shared" si="7"/>
        <v>37.129999554440005</v>
      </c>
      <c r="G122" s="10"/>
      <c r="H122" s="20"/>
      <c r="K122" s="1"/>
    </row>
    <row r="123" spans="1:11" ht="12.75">
      <c r="A123" s="1" t="s">
        <v>62</v>
      </c>
      <c r="B123" s="12">
        <v>0.81</v>
      </c>
      <c r="C123" s="12">
        <v>0.09</v>
      </c>
      <c r="D123" s="11">
        <f>Perustaulukko!N123</f>
        <v>0.22872079725535047</v>
      </c>
      <c r="E123" s="32">
        <f t="shared" si="6"/>
        <v>254.13421917261167</v>
      </c>
      <c r="F123" s="32">
        <f t="shared" si="7"/>
        <v>28.237135463623513</v>
      </c>
      <c r="G123" s="10"/>
      <c r="H123" s="21"/>
      <c r="K123" s="1"/>
    </row>
    <row r="124" spans="1:11" ht="12.75">
      <c r="A124" s="1" t="s">
        <v>63</v>
      </c>
      <c r="B124" s="12">
        <v>10.83</v>
      </c>
      <c r="C124" s="12">
        <v>8.49</v>
      </c>
      <c r="D124" s="11">
        <f>Perustaulukko!N124</f>
        <v>7.84185590589773</v>
      </c>
      <c r="E124" s="32">
        <f t="shared" si="6"/>
        <v>92.36579394461401</v>
      </c>
      <c r="F124" s="32">
        <f t="shared" si="7"/>
        <v>72.40864179037608</v>
      </c>
      <c r="G124" s="10"/>
      <c r="H124" s="20"/>
      <c r="K124" s="1"/>
    </row>
    <row r="125" spans="1:11" ht="12.75">
      <c r="A125" s="1" t="s">
        <v>169</v>
      </c>
      <c r="B125" s="12">
        <v>0</v>
      </c>
      <c r="C125" s="12">
        <v>0.02</v>
      </c>
      <c r="D125" s="11">
        <f>Perustaulukko!N125</f>
        <v>0</v>
      </c>
      <c r="E125" s="32">
        <f>IF(C125&gt;0,(D125/C125)*100,"")</f>
        <v>0</v>
      </c>
      <c r="F125" s="32">
        <f>IF(B125&gt;0,(D125/B125)*100,"")</f>
      </c>
      <c r="G125" s="10"/>
      <c r="H125" s="20"/>
      <c r="K125" s="1"/>
    </row>
    <row r="126" spans="1:11" ht="12.75">
      <c r="A126" s="1" t="s">
        <v>81</v>
      </c>
      <c r="B126" s="12">
        <v>0.03</v>
      </c>
      <c r="C126" s="12">
        <v>0</v>
      </c>
      <c r="D126" s="11">
        <f>Perustaulukko!N126</f>
        <v>0.016337199803953605</v>
      </c>
      <c r="E126" s="32">
        <f t="shared" si="6"/>
      </c>
      <c r="F126" s="32">
        <f t="shared" si="7"/>
        <v>54.45733267984535</v>
      </c>
      <c r="G126" s="10"/>
      <c r="H126" s="21"/>
      <c r="K126" s="1"/>
    </row>
    <row r="127" spans="1:11" ht="12.75">
      <c r="A127" s="1" t="s">
        <v>87</v>
      </c>
      <c r="B127" s="12">
        <v>0.05</v>
      </c>
      <c r="C127" s="12">
        <v>0</v>
      </c>
      <c r="D127" s="11">
        <f>Perustaulukko!N127</f>
        <v>0</v>
      </c>
      <c r="E127" s="32">
        <f t="shared" si="6"/>
      </c>
      <c r="F127" s="32">
        <f t="shared" si="7"/>
        <v>0</v>
      </c>
      <c r="G127" s="10"/>
      <c r="H127" s="21"/>
      <c r="K127" s="1"/>
    </row>
    <row r="128" spans="1:11" ht="12.75">
      <c r="A128" s="1" t="s">
        <v>247</v>
      </c>
      <c r="B128" s="12">
        <v>0.02</v>
      </c>
      <c r="C128" s="12">
        <v>0</v>
      </c>
      <c r="D128" s="11">
        <f>Perustaulukko!N128</f>
        <v>0</v>
      </c>
      <c r="E128" s="32">
        <f t="shared" si="6"/>
      </c>
      <c r="F128" s="32">
        <f t="shared" si="7"/>
        <v>0</v>
      </c>
      <c r="G128" s="10"/>
      <c r="H128" s="21"/>
      <c r="K128" s="1"/>
    </row>
    <row r="129" spans="1:11" ht="12.75">
      <c r="A129" s="1" t="s">
        <v>64</v>
      </c>
      <c r="B129" s="12">
        <v>33.3</v>
      </c>
      <c r="C129" s="12">
        <v>38.12</v>
      </c>
      <c r="D129" s="11">
        <f>Perustaulukko!N129</f>
        <v>42.47671949027937</v>
      </c>
      <c r="E129" s="32">
        <f t="shared" si="6"/>
        <v>111.4289598380886</v>
      </c>
      <c r="F129" s="32">
        <f t="shared" si="7"/>
        <v>127.55771618702516</v>
      </c>
      <c r="G129" s="10"/>
      <c r="H129" s="20"/>
      <c r="K129" s="1"/>
    </row>
    <row r="130" spans="1:11" ht="12.75">
      <c r="A130" s="1" t="s">
        <v>227</v>
      </c>
      <c r="B130" s="12">
        <v>0</v>
      </c>
      <c r="C130" s="12">
        <v>0</v>
      </c>
      <c r="D130" s="11">
        <f>Perustaulukko!N130</f>
        <v>0</v>
      </c>
      <c r="E130" s="32">
        <f>IF(C130&gt;0,(D130/C130)*100,"")</f>
      </c>
      <c r="F130" s="32">
        <f>IF(B130&gt;0,(D130/B130)*100,"")</f>
      </c>
      <c r="G130" s="10"/>
      <c r="H130" s="20"/>
      <c r="K130" s="1"/>
    </row>
    <row r="131" spans="1:11" ht="13.5" thickBot="1">
      <c r="A131" s="33" t="s">
        <v>84</v>
      </c>
      <c r="B131" s="34">
        <v>0.08</v>
      </c>
      <c r="C131" s="34">
        <v>0.02</v>
      </c>
      <c r="D131" s="45">
        <f>Perustaulukko!N131</f>
        <v>0</v>
      </c>
      <c r="E131" s="46">
        <f t="shared" si="6"/>
        <v>0</v>
      </c>
      <c r="F131" s="35">
        <f t="shared" si="7"/>
        <v>0</v>
      </c>
      <c r="G131" s="10"/>
      <c r="K131" s="1"/>
    </row>
    <row r="132" spans="1:11" ht="12.75">
      <c r="A132" s="1" t="s">
        <v>115</v>
      </c>
      <c r="B132" s="68">
        <v>599</v>
      </c>
      <c r="C132" s="24">
        <v>501</v>
      </c>
      <c r="D132" s="30">
        <f>Perustaulukko!N132</f>
        <v>507.56412350923074</v>
      </c>
      <c r="E132" s="32">
        <f t="shared" si="6"/>
        <v>101.31020429325963</v>
      </c>
      <c r="F132" s="32">
        <f t="shared" si="7"/>
        <v>84.73524599486323</v>
      </c>
      <c r="G132" s="47"/>
      <c r="K132" s="1"/>
    </row>
    <row r="133" spans="1:11" ht="12.75">
      <c r="A133" s="1" t="s">
        <v>125</v>
      </c>
      <c r="B133" s="68">
        <v>115</v>
      </c>
      <c r="C133" s="24">
        <v>100</v>
      </c>
      <c r="D133" s="30">
        <f>Perustaulukko!N133</f>
        <v>89</v>
      </c>
      <c r="E133" s="32">
        <f t="shared" si="6"/>
        <v>89</v>
      </c>
      <c r="F133" s="32">
        <f t="shared" si="7"/>
        <v>77.39130434782608</v>
      </c>
      <c r="G133" s="47"/>
      <c r="K133" s="1"/>
    </row>
    <row r="134" spans="3:11" ht="12.75">
      <c r="C134" s="23"/>
      <c r="K134" s="1"/>
    </row>
    <row r="135" spans="3:11" ht="12.75">
      <c r="C135" s="23"/>
      <c r="K135" s="1"/>
    </row>
    <row r="136" spans="3:11" ht="12.75">
      <c r="C136" s="23"/>
      <c r="K136" s="1"/>
    </row>
    <row r="137" spans="3:11" ht="12.75">
      <c r="C137" s="23"/>
      <c r="K137" s="1"/>
    </row>
    <row r="138" spans="3:11" ht="12.75">
      <c r="C138" s="23"/>
      <c r="K138" s="1"/>
    </row>
    <row r="139" spans="3:11" ht="12.75">
      <c r="C139" s="23"/>
      <c r="K139" s="1"/>
    </row>
    <row r="140" ht="12.75">
      <c r="C140" s="23"/>
    </row>
    <row r="141" ht="12.75">
      <c r="C141" s="23"/>
    </row>
    <row r="142" ht="12.75">
      <c r="C142" s="23"/>
    </row>
    <row r="143" ht="12.75">
      <c r="C143" s="23"/>
    </row>
    <row r="144" ht="12.75">
      <c r="C144" s="23"/>
    </row>
    <row r="145" ht="12.75">
      <c r="C145" s="23"/>
    </row>
    <row r="146" ht="12.75">
      <c r="C146" s="23"/>
    </row>
    <row r="147" ht="12.75">
      <c r="C147" s="23"/>
    </row>
    <row r="148" ht="12.75">
      <c r="C148" s="23"/>
    </row>
    <row r="149" ht="12.75">
      <c r="C149" s="23"/>
    </row>
    <row r="150" ht="12.75">
      <c r="C150" s="23"/>
    </row>
    <row r="151" ht="12.75">
      <c r="C151" s="23"/>
    </row>
    <row r="152" ht="12.75">
      <c r="C152" s="23"/>
    </row>
    <row r="153" ht="12.75">
      <c r="C153" s="23"/>
    </row>
    <row r="154" ht="12.75">
      <c r="C154" s="25"/>
    </row>
    <row r="155" ht="12.75">
      <c r="C155" s="2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workbookViewId="0" topLeftCell="A10">
      <selection activeCell="A32" sqref="A32:IV32"/>
    </sheetView>
  </sheetViews>
  <sheetFormatPr defaultColWidth="9.140625" defaultRowHeight="12.75"/>
  <cols>
    <col min="3" max="3" width="15.7109375" style="0" customWidth="1"/>
  </cols>
  <sheetData>
    <row r="1" spans="1:12" s="1" customFormat="1" ht="12.75">
      <c r="A1" s="94" t="s">
        <v>186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7:12" ht="12.75">
      <c r="G2" s="92" t="s">
        <v>131</v>
      </c>
      <c r="H2" s="93"/>
      <c r="I2" s="93"/>
      <c r="J2" s="93"/>
      <c r="K2" s="93"/>
      <c r="L2" s="93"/>
    </row>
    <row r="3" spans="1:5" s="1" customFormat="1" ht="12.75">
      <c r="A3" s="1" t="s">
        <v>221</v>
      </c>
      <c r="B3" s="1" t="s">
        <v>222</v>
      </c>
      <c r="D3" s="1" t="s">
        <v>220</v>
      </c>
      <c r="E3" s="2"/>
    </row>
    <row r="4" spans="1:5" s="1" customFormat="1" ht="12.75">
      <c r="A4" s="1" t="s">
        <v>193</v>
      </c>
      <c r="B4" s="1" t="s">
        <v>194</v>
      </c>
      <c r="D4" s="1" t="s">
        <v>167</v>
      </c>
      <c r="E4" s="2"/>
    </row>
    <row r="5" spans="1:5" s="1" customFormat="1" ht="12.75">
      <c r="A5" s="1" t="s">
        <v>244</v>
      </c>
      <c r="B5" s="1" t="s">
        <v>245</v>
      </c>
      <c r="D5" s="1" t="s">
        <v>181</v>
      </c>
      <c r="E5" s="2"/>
    </row>
    <row r="6" spans="1:5" s="1" customFormat="1" ht="12.75">
      <c r="A6" s="1" t="s">
        <v>286</v>
      </c>
      <c r="B6" s="1" t="s">
        <v>287</v>
      </c>
      <c r="D6" s="1" t="s">
        <v>288</v>
      </c>
      <c r="E6" s="2"/>
    </row>
    <row r="7" spans="1:5" s="1" customFormat="1" ht="12.75">
      <c r="A7" s="1" t="s">
        <v>74</v>
      </c>
      <c r="B7" s="1" t="s">
        <v>130</v>
      </c>
      <c r="D7" s="1" t="s">
        <v>279</v>
      </c>
      <c r="E7" s="2"/>
    </row>
    <row r="8" spans="1:5" s="1" customFormat="1" ht="12.75">
      <c r="A8" s="1" t="s">
        <v>74</v>
      </c>
      <c r="B8" s="1" t="s">
        <v>291</v>
      </c>
      <c r="D8" s="1" t="s">
        <v>292</v>
      </c>
      <c r="E8" s="2"/>
    </row>
    <row r="9" spans="1:5" s="1" customFormat="1" ht="12.75">
      <c r="A9" s="1" t="s">
        <v>74</v>
      </c>
      <c r="B9" s="1" t="s">
        <v>166</v>
      </c>
      <c r="D9" s="1" t="s">
        <v>274</v>
      </c>
      <c r="E9" s="2"/>
    </row>
    <row r="10" spans="1:5" s="1" customFormat="1" ht="12.75">
      <c r="A10" s="1" t="s">
        <v>74</v>
      </c>
      <c r="B10" s="1" t="s">
        <v>248</v>
      </c>
      <c r="D10" s="1" t="s">
        <v>249</v>
      </c>
      <c r="E10" s="2"/>
    </row>
    <row r="11" spans="1:5" s="1" customFormat="1" ht="12.75">
      <c r="A11" s="1" t="s">
        <v>232</v>
      </c>
      <c r="B11" s="1" t="s">
        <v>233</v>
      </c>
      <c r="D11" s="1" t="s">
        <v>234</v>
      </c>
      <c r="E11" s="2"/>
    </row>
    <row r="12" spans="1:5" s="1" customFormat="1" ht="12.75">
      <c r="A12" s="1" t="s">
        <v>189</v>
      </c>
      <c r="B12" s="1" t="s">
        <v>190</v>
      </c>
      <c r="D12" s="1" t="s">
        <v>280</v>
      </c>
      <c r="E12" s="2"/>
    </row>
    <row r="13" spans="1:5" s="1" customFormat="1" ht="12.75">
      <c r="A13" s="1" t="s">
        <v>90</v>
      </c>
      <c r="B13" s="1" t="s">
        <v>91</v>
      </c>
      <c r="D13" s="1" t="s">
        <v>147</v>
      </c>
      <c r="E13" s="2"/>
    </row>
    <row r="14" spans="1:5" s="1" customFormat="1" ht="12.75">
      <c r="A14" s="1" t="s">
        <v>73</v>
      </c>
      <c r="B14" s="1" t="s">
        <v>170</v>
      </c>
      <c r="D14" s="1" t="s">
        <v>187</v>
      </c>
      <c r="E14" s="2"/>
    </row>
    <row r="15" spans="1:5" s="1" customFormat="1" ht="12.75">
      <c r="A15" s="1" t="s">
        <v>73</v>
      </c>
      <c r="B15" s="1" t="s">
        <v>306</v>
      </c>
      <c r="D15" s="1" t="s">
        <v>307</v>
      </c>
      <c r="E15" s="2"/>
    </row>
    <row r="16" spans="1:5" s="1" customFormat="1" ht="12.75">
      <c r="A16" s="1" t="s">
        <v>0</v>
      </c>
      <c r="B16" s="1" t="s">
        <v>269</v>
      </c>
      <c r="D16" s="1" t="s">
        <v>270</v>
      </c>
      <c r="E16" s="2"/>
    </row>
    <row r="17" spans="1:5" s="1" customFormat="1" ht="12.75">
      <c r="A17" s="1" t="s">
        <v>0</v>
      </c>
      <c r="B17" s="1" t="s">
        <v>80</v>
      </c>
      <c r="D17" s="1" t="s">
        <v>213</v>
      </c>
      <c r="E17" s="2"/>
    </row>
    <row r="18" spans="1:5" s="1" customFormat="1" ht="12.75">
      <c r="A18" s="1" t="s">
        <v>103</v>
      </c>
      <c r="B18" s="1" t="s">
        <v>104</v>
      </c>
      <c r="D18" s="1" t="s">
        <v>265</v>
      </c>
      <c r="E18" s="2"/>
    </row>
    <row r="19" spans="1:5" s="1" customFormat="1" ht="12.75">
      <c r="A19" s="1" t="s">
        <v>103</v>
      </c>
      <c r="B19" s="1" t="s">
        <v>304</v>
      </c>
      <c r="D19" s="1" t="s">
        <v>305</v>
      </c>
      <c r="E19" s="2"/>
    </row>
    <row r="20" spans="1:5" s="1" customFormat="1" ht="12.75">
      <c r="A20" s="1" t="s">
        <v>153</v>
      </c>
      <c r="B20" s="1" t="s">
        <v>138</v>
      </c>
      <c r="D20" s="1" t="s">
        <v>181</v>
      </c>
      <c r="E20" s="2"/>
    </row>
    <row r="21" spans="1:5" s="1" customFormat="1" ht="12.75">
      <c r="A21" s="1" t="s">
        <v>237</v>
      </c>
      <c r="B21" s="1" t="s">
        <v>238</v>
      </c>
      <c r="D21" s="1" t="s">
        <v>289</v>
      </c>
      <c r="E21" s="2"/>
    </row>
    <row r="22" spans="1:5" s="1" customFormat="1" ht="12.75">
      <c r="A22" s="1" t="s">
        <v>218</v>
      </c>
      <c r="B22" s="1" t="s">
        <v>219</v>
      </c>
      <c r="D22" s="1" t="s">
        <v>220</v>
      </c>
      <c r="E22" s="2"/>
    </row>
    <row r="23" spans="1:5" s="1" customFormat="1" ht="12.75">
      <c r="A23" s="1" t="s">
        <v>92</v>
      </c>
      <c r="B23" s="1" t="s">
        <v>93</v>
      </c>
      <c r="D23" s="1" t="s">
        <v>302</v>
      </c>
      <c r="E23" s="2"/>
    </row>
    <row r="24" spans="1:5" s="1" customFormat="1" ht="12.75">
      <c r="A24" s="1" t="s">
        <v>92</v>
      </c>
      <c r="B24" s="1" t="s">
        <v>114</v>
      </c>
      <c r="D24" s="1" t="s">
        <v>282</v>
      </c>
      <c r="E24" s="2"/>
    </row>
    <row r="25" spans="1:5" s="1" customFormat="1" ht="12.75">
      <c r="A25" s="1" t="s">
        <v>82</v>
      </c>
      <c r="B25" s="1" t="s">
        <v>231</v>
      </c>
      <c r="D25" s="1" t="s">
        <v>295</v>
      </c>
      <c r="E25" s="2"/>
    </row>
    <row r="26" spans="1:5" s="1" customFormat="1" ht="12.75">
      <c r="A26" s="1" t="s">
        <v>82</v>
      </c>
      <c r="B26" s="1" t="s">
        <v>251</v>
      </c>
      <c r="D26" s="1" t="s">
        <v>295</v>
      </c>
      <c r="E26" s="2"/>
    </row>
    <row r="27" spans="1:5" s="1" customFormat="1" ht="12.75">
      <c r="A27" s="1" t="s">
        <v>154</v>
      </c>
      <c r="B27" s="1" t="s">
        <v>296</v>
      </c>
      <c r="D27" s="1" t="s">
        <v>297</v>
      </c>
      <c r="E27" s="2"/>
    </row>
    <row r="28" spans="1:5" s="1" customFormat="1" ht="12.75">
      <c r="A28" s="1" t="s">
        <v>154</v>
      </c>
      <c r="B28" s="1" t="s">
        <v>256</v>
      </c>
      <c r="D28" s="1" t="s">
        <v>257</v>
      </c>
      <c r="E28" s="2"/>
    </row>
    <row r="29" spans="1:5" s="1" customFormat="1" ht="12.75">
      <c r="A29" s="1" t="s">
        <v>210</v>
      </c>
      <c r="B29" s="1" t="s">
        <v>211</v>
      </c>
      <c r="D29" s="1" t="s">
        <v>224</v>
      </c>
      <c r="E29" s="2"/>
    </row>
    <row r="30" spans="1:5" s="1" customFormat="1" ht="12.75">
      <c r="A30" s="1" t="s">
        <v>259</v>
      </c>
      <c r="B30" s="1" t="s">
        <v>260</v>
      </c>
      <c r="D30" s="1" t="s">
        <v>261</v>
      </c>
      <c r="E30" s="2"/>
    </row>
    <row r="31" spans="1:5" s="1" customFormat="1" ht="12.75">
      <c r="A31" s="1" t="s">
        <v>108</v>
      </c>
      <c r="B31" s="1" t="s">
        <v>133</v>
      </c>
      <c r="D31" s="1" t="s">
        <v>273</v>
      </c>
      <c r="E31" s="2"/>
    </row>
    <row r="32" spans="1:5" s="1" customFormat="1" ht="12.75">
      <c r="A32" s="1" t="s">
        <v>101</v>
      </c>
      <c r="B32" s="1" t="s">
        <v>293</v>
      </c>
      <c r="D32" s="1" t="s">
        <v>294</v>
      </c>
      <c r="E32" s="2"/>
    </row>
    <row r="33" spans="1:5" s="1" customFormat="1" ht="12.75">
      <c r="A33" s="1" t="s">
        <v>101</v>
      </c>
      <c r="B33" s="1" t="s">
        <v>236</v>
      </c>
      <c r="D33" s="1" t="s">
        <v>303</v>
      </c>
      <c r="E33" s="2"/>
    </row>
    <row r="34" spans="1:5" s="1" customFormat="1" ht="12.75">
      <c r="A34" s="1" t="s">
        <v>101</v>
      </c>
      <c r="B34" s="1" t="s">
        <v>308</v>
      </c>
      <c r="D34" s="1" t="s">
        <v>309</v>
      </c>
      <c r="E34" s="2"/>
    </row>
    <row r="35" spans="1:5" s="1" customFormat="1" ht="12.75">
      <c r="A35" s="1" t="s">
        <v>144</v>
      </c>
      <c r="B35" s="1" t="s">
        <v>145</v>
      </c>
      <c r="D35" s="1" t="s">
        <v>223</v>
      </c>
      <c r="E35" s="2"/>
    </row>
    <row r="36" spans="1:5" s="1" customFormat="1" ht="12.75">
      <c r="A36" s="1" t="s">
        <v>107</v>
      </c>
      <c r="B36" s="1" t="s">
        <v>253</v>
      </c>
      <c r="D36" s="1" t="s">
        <v>254</v>
      </c>
      <c r="E36" s="2"/>
    </row>
    <row r="37" spans="1:5" s="1" customFormat="1" ht="12.75">
      <c r="A37" s="1" t="s">
        <v>107</v>
      </c>
      <c r="B37" s="1" t="s">
        <v>155</v>
      </c>
      <c r="D37" s="1" t="s">
        <v>140</v>
      </c>
      <c r="E37" s="2"/>
    </row>
    <row r="38" spans="1:4" s="1" customFormat="1" ht="12.75">
      <c r="A38" s="1" t="s">
        <v>107</v>
      </c>
      <c r="B38" s="1" t="s">
        <v>216</v>
      </c>
      <c r="D38" s="1" t="s">
        <v>217</v>
      </c>
    </row>
    <row r="39" spans="1:5" s="1" customFormat="1" ht="12.75">
      <c r="A39" s="1" t="s">
        <v>107</v>
      </c>
      <c r="B39" s="1" t="s">
        <v>139</v>
      </c>
      <c r="D39" s="1" t="s">
        <v>140</v>
      </c>
      <c r="E39" s="2"/>
    </row>
    <row r="40" spans="1:5" s="1" customFormat="1" ht="12.75">
      <c r="A40" s="1" t="s">
        <v>134</v>
      </c>
      <c r="B40" s="1" t="s">
        <v>135</v>
      </c>
      <c r="D40" s="1" t="s">
        <v>290</v>
      </c>
      <c r="E40" s="2"/>
    </row>
    <row r="41" spans="1:5" s="1" customFormat="1" ht="12.75">
      <c r="A41" s="1" t="s">
        <v>134</v>
      </c>
      <c r="B41" s="1" t="s">
        <v>177</v>
      </c>
      <c r="D41" s="1" t="s">
        <v>285</v>
      </c>
      <c r="E41" s="2"/>
    </row>
    <row r="42" spans="1:5" s="1" customFormat="1" ht="12.75">
      <c r="A42" s="1" t="s">
        <v>105</v>
      </c>
      <c r="B42" s="1" t="s">
        <v>106</v>
      </c>
      <c r="D42" s="1" t="s">
        <v>147</v>
      </c>
      <c r="E42" s="2"/>
    </row>
    <row r="43" spans="1:5" s="1" customFormat="1" ht="12.75">
      <c r="A43" s="1" t="s">
        <v>105</v>
      </c>
      <c r="B43" s="1" t="s">
        <v>141</v>
      </c>
      <c r="D43" s="1" t="s">
        <v>258</v>
      </c>
      <c r="E43" s="2"/>
    </row>
    <row r="44" spans="1:5" s="1" customFormat="1" ht="12.75">
      <c r="A44" s="1" t="s">
        <v>105</v>
      </c>
      <c r="B44" s="1" t="s">
        <v>315</v>
      </c>
      <c r="D44" s="1" t="s">
        <v>316</v>
      </c>
      <c r="E44" s="2"/>
    </row>
    <row r="45" spans="1:5" s="1" customFormat="1" ht="12.75">
      <c r="A45" s="1" t="s">
        <v>105</v>
      </c>
      <c r="B45" s="1" t="s">
        <v>313</v>
      </c>
      <c r="D45" s="1" t="s">
        <v>314</v>
      </c>
      <c r="E45" s="2"/>
    </row>
    <row r="46" spans="1:5" s="1" customFormat="1" ht="12.75">
      <c r="A46" s="1" t="s">
        <v>151</v>
      </c>
      <c r="B46" s="1" t="s">
        <v>312</v>
      </c>
      <c r="D46" s="1" t="s">
        <v>311</v>
      </c>
      <c r="E46" s="2"/>
    </row>
    <row r="47" spans="1:5" s="1" customFormat="1" ht="12.75">
      <c r="A47" s="1" t="s">
        <v>151</v>
      </c>
      <c r="B47" s="1" t="s">
        <v>277</v>
      </c>
      <c r="D47" s="1" t="s">
        <v>278</v>
      </c>
      <c r="E47" s="2"/>
    </row>
    <row r="48" spans="1:5" s="1" customFormat="1" ht="12.75">
      <c r="A48" s="1" t="s">
        <v>151</v>
      </c>
      <c r="B48" s="1" t="s">
        <v>138</v>
      </c>
      <c r="D48" s="1" t="s">
        <v>311</v>
      </c>
      <c r="E48" s="2"/>
    </row>
    <row r="49" spans="1:5" s="1" customFormat="1" ht="12.75">
      <c r="A49" s="1" t="s">
        <v>151</v>
      </c>
      <c r="B49" s="1" t="s">
        <v>152</v>
      </c>
      <c r="D49" s="1" t="s">
        <v>188</v>
      </c>
      <c r="E49" s="2"/>
    </row>
    <row r="50" spans="1:5" s="1" customFormat="1" ht="12.75">
      <c r="A50" s="1" t="s">
        <v>151</v>
      </c>
      <c r="B50" s="1" t="s">
        <v>310</v>
      </c>
      <c r="D50" s="1" t="s">
        <v>311</v>
      </c>
      <c r="E50" s="2"/>
    </row>
    <row r="51" spans="1:5" s="1" customFormat="1" ht="12.75">
      <c r="A51" s="1" t="s">
        <v>137</v>
      </c>
      <c r="B51" s="1" t="s">
        <v>138</v>
      </c>
      <c r="D51" s="1" t="s">
        <v>234</v>
      </c>
      <c r="E51" s="2"/>
    </row>
    <row r="52" spans="1:4" s="1" customFormat="1" ht="12.75">
      <c r="A52" s="1" t="s">
        <v>241</v>
      </c>
      <c r="B52" s="1" t="s">
        <v>242</v>
      </c>
      <c r="D52" s="1" t="s">
        <v>243</v>
      </c>
    </row>
    <row r="53" spans="1:5" s="1" customFormat="1" ht="12.75">
      <c r="A53" s="1" t="s">
        <v>178</v>
      </c>
      <c r="B53" s="1" t="s">
        <v>179</v>
      </c>
      <c r="D53" s="1" t="s">
        <v>298</v>
      </c>
      <c r="E53" s="2"/>
    </row>
    <row r="54" spans="1:5" s="1" customFormat="1" ht="12.75">
      <c r="A54" s="1" t="s">
        <v>235</v>
      </c>
      <c r="B54" s="1" t="s">
        <v>185</v>
      </c>
      <c r="D54" s="1" t="s">
        <v>181</v>
      </c>
      <c r="E54" s="2"/>
    </row>
    <row r="55" spans="1:5" s="1" customFormat="1" ht="12.75">
      <c r="A55" s="1" t="s">
        <v>79</v>
      </c>
      <c r="B55" s="1" t="s">
        <v>255</v>
      </c>
      <c r="D55" s="1" t="s">
        <v>301</v>
      </c>
      <c r="E55" s="2"/>
    </row>
    <row r="56" spans="1:5" s="1" customFormat="1" ht="12.75">
      <c r="A56" s="1" t="s">
        <v>79</v>
      </c>
      <c r="B56" s="1" t="s">
        <v>88</v>
      </c>
      <c r="D56" s="1" t="s">
        <v>272</v>
      </c>
      <c r="E56" s="2"/>
    </row>
    <row r="57" spans="1:5" s="1" customFormat="1" ht="12.75">
      <c r="A57" s="1" t="s">
        <v>79</v>
      </c>
      <c r="B57" s="1" t="s">
        <v>162</v>
      </c>
      <c r="D57" s="1" t="s">
        <v>163</v>
      </c>
      <c r="E57" s="2"/>
    </row>
    <row r="58" spans="1:5" s="1" customFormat="1" ht="12.75">
      <c r="A58" s="1" t="s">
        <v>79</v>
      </c>
      <c r="B58" s="1" t="s">
        <v>300</v>
      </c>
      <c r="D58" s="1" t="s">
        <v>299</v>
      </c>
      <c r="E58" s="2"/>
    </row>
    <row r="59" spans="1:5" s="1" customFormat="1" ht="12.75">
      <c r="A59" s="1" t="s">
        <v>79</v>
      </c>
      <c r="B59" s="1" t="s">
        <v>275</v>
      </c>
      <c r="D59" s="1" t="s">
        <v>276</v>
      </c>
      <c r="E59" s="2"/>
    </row>
    <row r="60" spans="1:5" s="1" customFormat="1" ht="12.75">
      <c r="A60" s="1" t="s">
        <v>79</v>
      </c>
      <c r="B60" s="1" t="s">
        <v>110</v>
      </c>
      <c r="D60" s="1" t="s">
        <v>230</v>
      </c>
      <c r="E60" s="2"/>
    </row>
    <row r="61" spans="1:5" s="1" customFormat="1" ht="12.75">
      <c r="A61" s="1" t="s">
        <v>79</v>
      </c>
      <c r="B61" s="1" t="s">
        <v>250</v>
      </c>
      <c r="D61" s="1" t="s">
        <v>252</v>
      </c>
      <c r="E61" s="2"/>
    </row>
    <row r="62" spans="1:5" s="1" customFormat="1" ht="12.75">
      <c r="A62" s="1" t="s">
        <v>79</v>
      </c>
      <c r="B62" s="1" t="s">
        <v>158</v>
      </c>
      <c r="D62" s="1" t="s">
        <v>214</v>
      </c>
      <c r="E62" s="2"/>
    </row>
    <row r="63" spans="1:5" s="1" customFormat="1" ht="12.75">
      <c r="A63" s="1" t="s">
        <v>79</v>
      </c>
      <c r="B63" s="1" t="s">
        <v>160</v>
      </c>
      <c r="D63" s="1" t="s">
        <v>214</v>
      </c>
      <c r="E63" s="2"/>
    </row>
    <row r="64" spans="1:5" s="1" customFormat="1" ht="12.75">
      <c r="A64" s="1" t="s">
        <v>79</v>
      </c>
      <c r="B64" s="1" t="s">
        <v>113</v>
      </c>
      <c r="D64" s="1" t="s">
        <v>132</v>
      </c>
      <c r="E64" s="2"/>
    </row>
    <row r="65" spans="1:5" s="1" customFormat="1" ht="12.75">
      <c r="A65" s="1" t="s">
        <v>96</v>
      </c>
      <c r="B65" s="1" t="s">
        <v>283</v>
      </c>
      <c r="D65" s="1" t="s">
        <v>284</v>
      </c>
      <c r="E65" s="2"/>
    </row>
    <row r="66" spans="1:5" s="1" customFormat="1" ht="12.75">
      <c r="A66" s="1" t="s">
        <v>96</v>
      </c>
      <c r="B66" s="1" t="s">
        <v>175</v>
      </c>
      <c r="D66" s="1" t="s">
        <v>176</v>
      </c>
      <c r="E66" s="2"/>
    </row>
    <row r="67" spans="1:5" s="1" customFormat="1" ht="12.75">
      <c r="A67" s="1" t="s">
        <v>96</v>
      </c>
      <c r="B67" s="1" t="s">
        <v>97</v>
      </c>
      <c r="D67" s="1" t="s">
        <v>266</v>
      </c>
      <c r="E67" s="2"/>
    </row>
    <row r="68" spans="1:4" s="1" customFormat="1" ht="12.75">
      <c r="A68" s="1" t="s">
        <v>99</v>
      </c>
      <c r="B68" s="1" t="s">
        <v>100</v>
      </c>
      <c r="D68" s="1" t="s">
        <v>271</v>
      </c>
    </row>
    <row r="69" s="2" customFormat="1" ht="12.75"/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Ympäristöhallinto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gustafssone</dc:creator>
  <cp:keywords/>
  <dc:description/>
  <cp:lastModifiedBy>LENOVO</cp:lastModifiedBy>
  <cp:lastPrinted>2003-03-12T06:00:03Z</cp:lastPrinted>
  <dcterms:created xsi:type="dcterms:W3CDTF">2003-02-25T10:48:46Z</dcterms:created>
  <dcterms:modified xsi:type="dcterms:W3CDTF">2020-04-07T17:20:33Z</dcterms:modified>
  <cp:category/>
  <cp:version/>
  <cp:contentType/>
  <cp:contentStatus/>
</cp:coreProperties>
</file>